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QTKD (2)" sheetId="2" r:id="rId1"/>
    <sheet name="QTKD" sheetId="1" r:id="rId2"/>
  </sheets>
  <definedNames>
    <definedName name="_xlnm.Print_Titles" localSheetId="1">QTKD!$7:$8</definedName>
    <definedName name="_xlnm.Print_Titles" localSheetId="0">'QTKD (2)'!$7:$8</definedName>
  </definedNames>
  <calcPr calcId="144525"/>
</workbook>
</file>

<file path=xl/calcChain.xml><?xml version="1.0" encoding="utf-8"?>
<calcChain xmlns="http://schemas.openxmlformats.org/spreadsheetml/2006/main">
  <c r="AH12" i="2" l="1"/>
  <c r="AI12" i="2" s="1"/>
  <c r="AC12" i="2"/>
  <c r="AD12" i="2" s="1"/>
  <c r="W12" i="2"/>
  <c r="E12" i="2"/>
  <c r="D12" i="2" s="1"/>
  <c r="AH26" i="2"/>
  <c r="AI26" i="2" s="1"/>
  <c r="AC26" i="2"/>
  <c r="AD26" i="2" s="1"/>
  <c r="W26" i="2"/>
  <c r="E26" i="2"/>
  <c r="D26" i="2" s="1"/>
  <c r="AH21" i="2"/>
  <c r="AI21" i="2" s="1"/>
  <c r="AC21" i="2"/>
  <c r="AD21" i="2" s="1"/>
  <c r="W21" i="2"/>
  <c r="E21" i="2"/>
  <c r="D21" i="2" s="1"/>
  <c r="AH19" i="2"/>
  <c r="AI19" i="2" s="1"/>
  <c r="AC19" i="2"/>
  <c r="AD19" i="2" s="1"/>
  <c r="W19" i="2"/>
  <c r="E19" i="2"/>
  <c r="D19" i="2" s="1"/>
  <c r="AH10" i="2"/>
  <c r="AI10" i="2" s="1"/>
  <c r="AC10" i="2"/>
  <c r="AD10" i="2" s="1"/>
  <c r="W10" i="2"/>
  <c r="E10" i="2"/>
  <c r="D10" i="2" s="1"/>
  <c r="AH28" i="2"/>
  <c r="AI28" i="2" s="1"/>
  <c r="AC28" i="2"/>
  <c r="AD28" i="2" s="1"/>
  <c r="W28" i="2"/>
  <c r="E28" i="2"/>
  <c r="D28" i="2" s="1"/>
  <c r="AH16" i="2"/>
  <c r="AI16" i="2" s="1"/>
  <c r="AC16" i="2"/>
  <c r="AD16" i="2" s="1"/>
  <c r="W16" i="2"/>
  <c r="E16" i="2"/>
  <c r="D16" i="2" s="1"/>
  <c r="AH15" i="2"/>
  <c r="AI15" i="2" s="1"/>
  <c r="AC15" i="2"/>
  <c r="AD15" i="2" s="1"/>
  <c r="W15" i="2"/>
  <c r="E15" i="2"/>
  <c r="D15" i="2" s="1"/>
  <c r="AH13" i="2"/>
  <c r="AI13" i="2" s="1"/>
  <c r="AC13" i="2"/>
  <c r="AD13" i="2" s="1"/>
  <c r="W13" i="2"/>
  <c r="E13" i="2"/>
  <c r="D13" i="2" s="1"/>
  <c r="AH25" i="2"/>
  <c r="AI25" i="2" s="1"/>
  <c r="AC25" i="2"/>
  <c r="AD25" i="2" s="1"/>
  <c r="W25" i="2"/>
  <c r="E25" i="2"/>
  <c r="D25" i="2" s="1"/>
  <c r="AH11" i="2"/>
  <c r="AI11" i="2" s="1"/>
  <c r="AC11" i="2"/>
  <c r="AD11" i="2" s="1"/>
  <c r="W11" i="2"/>
  <c r="E11" i="2"/>
  <c r="D11" i="2" s="1"/>
  <c r="AH23" i="2"/>
  <c r="AI23" i="2" s="1"/>
  <c r="AC23" i="2"/>
  <c r="AD23" i="2" s="1"/>
  <c r="W23" i="2"/>
  <c r="E23" i="2"/>
  <c r="D23" i="2" s="1"/>
  <c r="AH18" i="2"/>
  <c r="AI18" i="2" s="1"/>
  <c r="AC18" i="2"/>
  <c r="AD18" i="2" s="1"/>
  <c r="W18" i="2"/>
  <c r="E18" i="2"/>
  <c r="D18" i="2" s="1"/>
  <c r="AH29" i="2"/>
  <c r="AI29" i="2" s="1"/>
  <c r="AC29" i="2"/>
  <c r="AD29" i="2" s="1"/>
  <c r="W29" i="2"/>
  <c r="E29" i="2"/>
  <c r="D29" i="2" s="1"/>
  <c r="AH20" i="2"/>
  <c r="AI20" i="2" s="1"/>
  <c r="AC20" i="2"/>
  <c r="AD20" i="2" s="1"/>
  <c r="W20" i="2"/>
  <c r="E20" i="2"/>
  <c r="D20" i="2" s="1"/>
  <c r="AH14" i="2"/>
  <c r="AI14" i="2" s="1"/>
  <c r="AC14" i="2"/>
  <c r="AD14" i="2" s="1"/>
  <c r="W14" i="2"/>
  <c r="E14" i="2"/>
  <c r="D14" i="2" s="1"/>
  <c r="AH9" i="2"/>
  <c r="AI9" i="2" s="1"/>
  <c r="AC9" i="2"/>
  <c r="AD9" i="2" s="1"/>
  <c r="W9" i="2"/>
  <c r="E9" i="2"/>
  <c r="D9" i="2" s="1"/>
  <c r="AH24" i="2"/>
  <c r="AI24" i="2" s="1"/>
  <c r="AC24" i="2"/>
  <c r="AD24" i="2" s="1"/>
  <c r="W24" i="2"/>
  <c r="E24" i="2"/>
  <c r="D24" i="2" s="1"/>
  <c r="AH17" i="2"/>
  <c r="AI17" i="2" s="1"/>
  <c r="AC17" i="2"/>
  <c r="AD17" i="2" s="1"/>
  <c r="W17" i="2"/>
  <c r="E17" i="2"/>
  <c r="D17" i="2" s="1"/>
  <c r="AH27" i="2"/>
  <c r="AI27" i="2" s="1"/>
  <c r="AC27" i="2"/>
  <c r="AD27" i="2" s="1"/>
  <c r="AL27" i="2" s="1"/>
  <c r="AH22" i="2"/>
  <c r="AI22" i="2" s="1"/>
  <c r="AC22" i="2"/>
  <c r="AD22" i="2" s="1"/>
  <c r="W22" i="2"/>
  <c r="E22" i="2"/>
  <c r="D22" i="2" s="1"/>
  <c r="AL17" i="2" l="1"/>
  <c r="AL9" i="2"/>
  <c r="AL14" i="2"/>
  <c r="AL20" i="2"/>
  <c r="AL29" i="2"/>
  <c r="AL18" i="2"/>
  <c r="AL23" i="2"/>
  <c r="AL11" i="2"/>
  <c r="AL25" i="2"/>
  <c r="AL13" i="2"/>
  <c r="AL15" i="2"/>
  <c r="AL24" i="2"/>
  <c r="AL22" i="2"/>
  <c r="AL16" i="2"/>
  <c r="AL28" i="2"/>
  <c r="AL10" i="2"/>
  <c r="AL19" i="2"/>
  <c r="AL21" i="2"/>
  <c r="AL26" i="2"/>
  <c r="AL12" i="2"/>
  <c r="E32" i="1" l="1"/>
  <c r="D32" i="1" s="1"/>
  <c r="W32" i="1"/>
  <c r="AC32" i="1"/>
  <c r="AD32" i="1"/>
  <c r="AH32" i="1"/>
  <c r="AI32" i="1" s="1"/>
  <c r="E33" i="1"/>
  <c r="D33" i="1" s="1"/>
  <c r="W33" i="1"/>
  <c r="AC33" i="1"/>
  <c r="AD33" i="1"/>
  <c r="AH33" i="1"/>
  <c r="AI33" i="1" s="1"/>
  <c r="E34" i="1"/>
  <c r="D34" i="1" s="1"/>
  <c r="W34" i="1"/>
  <c r="AC34" i="1"/>
  <c r="AD34" i="1"/>
  <c r="AL34" i="1" s="1"/>
  <c r="AH34" i="1"/>
  <c r="AI34" i="1" s="1"/>
  <c r="E35" i="1"/>
  <c r="D35" i="1" s="1"/>
  <c r="W35" i="1"/>
  <c r="AC35" i="1"/>
  <c r="AD35" i="1"/>
  <c r="AH35" i="1"/>
  <c r="AI35" i="1" s="1"/>
  <c r="E36" i="1"/>
  <c r="D36" i="1" s="1"/>
  <c r="W36" i="1"/>
  <c r="AC36" i="1"/>
  <c r="AD36" i="1"/>
  <c r="AH36" i="1"/>
  <c r="AI36" i="1" s="1"/>
  <c r="E26" i="1"/>
  <c r="D26" i="1" s="1"/>
  <c r="W26" i="1"/>
  <c r="AC26" i="1"/>
  <c r="AD26" i="1"/>
  <c r="AH26" i="1"/>
  <c r="AI26" i="1" s="1"/>
  <c r="E20" i="1"/>
  <c r="D20" i="1" s="1"/>
  <c r="W20" i="1"/>
  <c r="AC20" i="1"/>
  <c r="AD20" i="1" s="1"/>
  <c r="AH20" i="1"/>
  <c r="AI20" i="1" s="1"/>
  <c r="AL33" i="1" l="1"/>
  <c r="AL36" i="1"/>
  <c r="AL32" i="1"/>
  <c r="AL35" i="1"/>
  <c r="AL26" i="1"/>
  <c r="AL20" i="1"/>
  <c r="AH16" i="1" l="1"/>
  <c r="AI16" i="1" s="1"/>
  <c r="AC16" i="1"/>
  <c r="AD16" i="1" s="1"/>
  <c r="W16" i="1"/>
  <c r="E16" i="1"/>
  <c r="D16" i="1" s="1"/>
  <c r="AH25" i="1"/>
  <c r="AI25" i="1" s="1"/>
  <c r="AC25" i="1"/>
  <c r="AD25" i="1" s="1"/>
  <c r="W25" i="1"/>
  <c r="E25" i="1"/>
  <c r="D25" i="1" s="1"/>
  <c r="AH10" i="1"/>
  <c r="AI10" i="1" s="1"/>
  <c r="AC10" i="1"/>
  <c r="AD10" i="1" s="1"/>
  <c r="AH30" i="1"/>
  <c r="AI30" i="1" s="1"/>
  <c r="AC30" i="1"/>
  <c r="AD30" i="1" s="1"/>
  <c r="W30" i="1"/>
  <c r="E30" i="1"/>
  <c r="D30" i="1" s="1"/>
  <c r="AH21" i="1"/>
  <c r="AI21" i="1" s="1"/>
  <c r="AC21" i="1"/>
  <c r="AD21" i="1" s="1"/>
  <c r="W21" i="1"/>
  <c r="E21" i="1"/>
  <c r="D21" i="1" s="1"/>
  <c r="AH12" i="1"/>
  <c r="AI12" i="1" s="1"/>
  <c r="AC12" i="1"/>
  <c r="AD12" i="1" s="1"/>
  <c r="W12" i="1"/>
  <c r="E12" i="1"/>
  <c r="D12" i="1" s="1"/>
  <c r="AH18" i="1"/>
  <c r="AI18" i="1" s="1"/>
  <c r="AC18" i="1"/>
  <c r="AD18" i="1" s="1"/>
  <c r="W18" i="1"/>
  <c r="E18" i="1"/>
  <c r="D18" i="1" s="1"/>
  <c r="AH9" i="1"/>
  <c r="AI9" i="1" s="1"/>
  <c r="AC9" i="1"/>
  <c r="AD9" i="1" s="1"/>
  <c r="W9" i="1"/>
  <c r="E9" i="1"/>
  <c r="D9" i="1" s="1"/>
  <c r="AH29" i="1"/>
  <c r="AI29" i="1" s="1"/>
  <c r="AC29" i="1"/>
  <c r="AD29" i="1" s="1"/>
  <c r="W29" i="1"/>
  <c r="E29" i="1"/>
  <c r="D29" i="1" s="1"/>
  <c r="AH15" i="1"/>
  <c r="AI15" i="1" s="1"/>
  <c r="AC15" i="1"/>
  <c r="AD15" i="1" s="1"/>
  <c r="W15" i="1"/>
  <c r="E15" i="1"/>
  <c r="D15" i="1" s="1"/>
  <c r="AH28" i="1"/>
  <c r="AI28" i="1" s="1"/>
  <c r="AC28" i="1"/>
  <c r="AD28" i="1" s="1"/>
  <c r="W28" i="1"/>
  <c r="E28" i="1"/>
  <c r="D28" i="1" s="1"/>
  <c r="AH17" i="1"/>
  <c r="AI17" i="1" s="1"/>
  <c r="AC17" i="1"/>
  <c r="AD17" i="1" s="1"/>
  <c r="W17" i="1"/>
  <c r="E17" i="1"/>
  <c r="D17" i="1" s="1"/>
  <c r="AH23" i="1"/>
  <c r="AI23" i="1" s="1"/>
  <c r="AC23" i="1"/>
  <c r="AD23" i="1" s="1"/>
  <c r="W23" i="1"/>
  <c r="E23" i="1"/>
  <c r="D23" i="1" s="1"/>
  <c r="AH11" i="1"/>
  <c r="AI11" i="1" s="1"/>
  <c r="AC11" i="1"/>
  <c r="AD11" i="1" s="1"/>
  <c r="W11" i="1"/>
  <c r="E11" i="1"/>
  <c r="D11" i="1" s="1"/>
  <c r="AH24" i="1"/>
  <c r="AI24" i="1" s="1"/>
  <c r="AC24" i="1"/>
  <c r="AD24" i="1" s="1"/>
  <c r="W24" i="1"/>
  <c r="E24" i="1"/>
  <c r="D24" i="1" s="1"/>
  <c r="AH14" i="1"/>
  <c r="AI14" i="1" s="1"/>
  <c r="AC14" i="1"/>
  <c r="AD14" i="1" s="1"/>
  <c r="W14" i="1"/>
  <c r="E14" i="1"/>
  <c r="D14" i="1" s="1"/>
  <c r="AH22" i="1"/>
  <c r="AI22" i="1" s="1"/>
  <c r="AC22" i="1"/>
  <c r="AD22" i="1" s="1"/>
  <c r="W22" i="1"/>
  <c r="E22" i="1"/>
  <c r="D22" i="1" s="1"/>
  <c r="AH31" i="1"/>
  <c r="AI31" i="1" s="1"/>
  <c r="AC31" i="1"/>
  <c r="AD31" i="1" s="1"/>
  <c r="W31" i="1"/>
  <c r="E31" i="1"/>
  <c r="D31" i="1" s="1"/>
  <c r="AH19" i="1"/>
  <c r="AI19" i="1" s="1"/>
  <c r="AC19" i="1"/>
  <c r="AD19" i="1" s="1"/>
  <c r="W19" i="1"/>
  <c r="E19" i="1"/>
  <c r="D19" i="1" s="1"/>
  <c r="AH27" i="1"/>
  <c r="AI27" i="1" s="1"/>
  <c r="AC27" i="1"/>
  <c r="AD27" i="1" s="1"/>
  <c r="W27" i="1"/>
  <c r="E27" i="1"/>
  <c r="D27" i="1" s="1"/>
  <c r="AH13" i="1"/>
  <c r="AI13" i="1" s="1"/>
  <c r="AC13" i="1"/>
  <c r="AD13" i="1" s="1"/>
  <c r="W13" i="1"/>
  <c r="E13" i="1"/>
  <c r="D13" i="1" s="1"/>
  <c r="AL9" i="1" l="1"/>
  <c r="AL24" i="1"/>
  <c r="AL15" i="1"/>
  <c r="AL29" i="1"/>
  <c r="AL22" i="1"/>
  <c r="AL14" i="1"/>
  <c r="AL13" i="1"/>
  <c r="AL18" i="1"/>
  <c r="AL21" i="1"/>
  <c r="AL11" i="1"/>
  <c r="AL31" i="1"/>
  <c r="AL28" i="1"/>
  <c r="AL27" i="1"/>
  <c r="AL23" i="1"/>
  <c r="AL12" i="1"/>
  <c r="AL19" i="1"/>
  <c r="AL17" i="1"/>
  <c r="AL30" i="1"/>
  <c r="AL25" i="1"/>
  <c r="AL10" i="1"/>
  <c r="AL16" i="1"/>
</calcChain>
</file>

<file path=xl/sharedStrings.xml><?xml version="1.0" encoding="utf-8"?>
<sst xmlns="http://schemas.openxmlformats.org/spreadsheetml/2006/main" count="324" uniqueCount="90">
  <si>
    <t>STT</t>
  </si>
  <si>
    <t>SHS</t>
  </si>
  <si>
    <t>Họ tên</t>
  </si>
  <si>
    <t>Họ và tên</t>
  </si>
  <si>
    <t>Ngày sinh</t>
  </si>
  <si>
    <t>Đợt TT</t>
  </si>
  <si>
    <t>Đăng ký CLC (Ngành)</t>
  </si>
  <si>
    <t>Đăng ký chuẩn QT</t>
  </si>
  <si>
    <t>GCMND</t>
  </si>
  <si>
    <t>L10</t>
  </si>
  <si>
    <t>L11</t>
  </si>
  <si>
    <t>L12</t>
  </si>
  <si>
    <t>KV</t>
  </si>
  <si>
    <t>ĐT</t>
  </si>
  <si>
    <t>KT</t>
  </si>
  <si>
    <t>SBD</t>
  </si>
  <si>
    <t>Kết quả học tập THPT</t>
  </si>
  <si>
    <t>Các chứng nhận thành tích học tập, nghiên cứu và các thành tích khác</t>
  </si>
  <si>
    <t>Điểm thi môn tiếng Anh</t>
  </si>
  <si>
    <t>Điểm ĐGNL</t>
  </si>
  <si>
    <t>Tổng điểm</t>
  </si>
  <si>
    <t>Toán học</t>
  </si>
  <si>
    <t>Văn học</t>
  </si>
  <si>
    <t>Ngoại ngữ</t>
  </si>
  <si>
    <t>Hóa học</t>
  </si>
  <si>
    <t>Vật lý</t>
  </si>
  <si>
    <t>Tổng</t>
  </si>
  <si>
    <t>Lớp 10</t>
  </si>
  <si>
    <t>Lớp 11</t>
  </si>
  <si>
    <t>Lớp 12</t>
  </si>
  <si>
    <t>Giải thưởng</t>
  </si>
  <si>
    <t> Nguyễn Thị Thúy An</t>
  </si>
  <si>
    <t>Nữ</t>
  </si>
  <si>
    <t>QTKD</t>
  </si>
  <si>
    <t>Giải Khuyến khích môn Hóa học kỳ thi chọn HS giỏi lớp 12 năm 2014-2015</t>
  </si>
  <si>
    <t> Hà Thị Vân Anh</t>
  </si>
  <si>
    <t>2NT</t>
  </si>
  <si>
    <t> Nguyễn Thị Ngọc Anh</t>
  </si>
  <si>
    <t> Vũ Thị Ngọc Ánh</t>
  </si>
  <si>
    <t> Nguyễn Thị Thùy Dung</t>
  </si>
  <si>
    <t>BS</t>
  </si>
  <si>
    <t> Trần Hoàng Dũng</t>
  </si>
  <si>
    <t> Nguyễn Thị Thùy Dương</t>
  </si>
  <si>
    <t> Trịnh Thùy Dương</t>
  </si>
  <si>
    <t>7.5</t>
  </si>
  <si>
    <t> Bùi Thị Hương Giang</t>
  </si>
  <si>
    <t>Giải Nhì môn Ngữ văn kỳ thi chọn HS giỏi lớp 9 năm 2011-2012</t>
  </si>
  <si>
    <t> Trịnh Thị Thu Hà</t>
  </si>
  <si>
    <t> Cao Thị Hương Hảo</t>
  </si>
  <si>
    <t> Phan Huy Hoàng</t>
  </si>
  <si>
    <t> Nguyễn Ngọc Huyền</t>
  </si>
  <si>
    <t> Nguyễn Thị Ngọc Huyền</t>
  </si>
  <si>
    <t>Giải Ba môn Tiếng Anh lớp 12 kỳ thi chọn HS giỏi cấp tỉnh năm học 2014-2015</t>
  </si>
  <si>
    <t> Phạm Thị Hương</t>
  </si>
  <si>
    <t>Giải Khuyến khích môn Toán kỳ thi chọn HS giỏi cấp tỉnh năm 2014-2015</t>
  </si>
  <si>
    <t> Nguyễn Thị Hường</t>
  </si>
  <si>
    <t> Đặng Minh Khôi</t>
  </si>
  <si>
    <t> Đào Phương Linh</t>
  </si>
  <si>
    <t> Tạ Hồng Loan</t>
  </si>
  <si>
    <t> Trần Trọng Vũ Long</t>
  </si>
  <si>
    <t> Thạch Phương Mai</t>
  </si>
  <si>
    <t>KETOAN</t>
  </si>
  <si>
    <t> Bùi Trương Huệ Mẫn</t>
  </si>
  <si>
    <t>Giải Nhì môn Hóa học kỳ thi chọn HS giỏi tỉnh năm 2014-2015</t>
  </si>
  <si>
    <t> Nguyễn Hồng Nam</t>
  </si>
  <si>
    <t> Nguyễn Thị Kim Ngân</t>
  </si>
  <si>
    <t> Khuất Thảo Nguyên</t>
  </si>
  <si>
    <t>Nguyễn Nam</t>
  </si>
  <si>
    <t>Thành</t>
  </si>
  <si>
    <t>XTT</t>
  </si>
  <si>
    <t> Phan Thị Thùy</t>
  </si>
  <si>
    <t>Huy chương Bạc môn tiếng Anh lớp 11 tại Hội thi văn hóa - thể thao các trường PT dân tộc nội trú toàn quốc lần thứ VII-2014</t>
  </si>
  <si>
    <t> Nguyễn Thị Thùy Trang</t>
  </si>
  <si>
    <t>ĐẠI HỌC QUỐC GIA HÀ NỘI</t>
  </si>
  <si>
    <t>TRƯỜNG ĐẠI HỌC KINH TẾ</t>
  </si>
  <si>
    <t>(Kèm theo Quyết định số             /QĐ-ĐHKT ngày       tháng       năm 2015)</t>
  </si>
  <si>
    <t>DANH SÁCH SINH VIÊN TRÚNG TUYỂN VÀO CHƯƠNG TRÌNH ĐÀO TẠO CHUẨN QUỐC TẾ, 
NGÀNH QUẢN TRỊ KINH DOANH, KHÓA QH-2015-E</t>
  </si>
  <si>
    <t>Giới tính</t>
  </si>
  <si>
    <t>Tên ngành trúng tuyển</t>
  </si>
  <si>
    <t>Kết quả thi đánh giá năng lực (ĐGNL)</t>
  </si>
  <si>
    <t>Ưu tiên</t>
  </si>
  <si>
    <t>Điểm hồ sơ</t>
  </si>
  <si>
    <t>Thi Trung học phổ thông quốc gia (THPT)</t>
  </si>
  <si>
    <t>Điểm trung bình</t>
  </si>
  <si>
    <t>Tổng điểm hồ sơ</t>
  </si>
  <si>
    <t>Danh sách gồm 19 sinh viên./.</t>
  </si>
  <si>
    <t>HIỆU TRƯỞNG</t>
  </si>
  <si>
    <t>PGS.TS. Nguyễn Hồng Sơn</t>
  </si>
  <si>
    <t>Danh sách gồm 21 sinh viên./.</t>
  </si>
  <si>
    <t>Diện xét tuyển thẳng THPT chuyên ĐHQGHN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</si>
</sst>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1" fillId="0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tabSelected="1" topLeftCell="A25" zoomScale="90" zoomScaleNormal="90" workbookViewId="0">
      <selection activeCell="V34" sqref="V34"/>
    </sheetView>
  </sheetViews>
  <sheetFormatPr defaultColWidth="9" defaultRowHeight="18.75" x14ac:dyDescent="0.25"/>
  <cols>
    <col min="1" max="1" width="4.85546875" style="44" customWidth="1"/>
    <col min="2" max="2" width="6.7109375" style="2" hidden="1" customWidth="1"/>
    <col min="3" max="3" width="25.85546875" style="3" hidden="1" customWidth="1"/>
    <col min="4" max="4" width="17" style="31" customWidth="1"/>
    <col min="5" max="5" width="8.140625" style="31" customWidth="1"/>
    <col min="6" max="6" width="6.140625" style="31" customWidth="1"/>
    <col min="7" max="7" width="11.140625" style="31" customWidth="1"/>
    <col min="8" max="8" width="7.85546875" style="32" customWidth="1"/>
    <col min="9" max="9" width="6.140625" style="6" hidden="1" customWidth="1"/>
    <col min="10" max="10" width="10" style="6" hidden="1" customWidth="1"/>
    <col min="11" max="11" width="7.85546875" style="6" hidden="1" customWidth="1"/>
    <col min="12" max="12" width="16.7109375" style="3" hidden="1" customWidth="1"/>
    <col min="13" max="15" width="9.5703125" style="3" hidden="1" customWidth="1"/>
    <col min="16" max="16" width="7.42578125" style="3" hidden="1" customWidth="1"/>
    <col min="17" max="17" width="6.5703125" style="3" hidden="1" customWidth="1"/>
    <col min="18" max="18" width="8.140625" style="3" hidden="1" customWidth="1"/>
    <col min="19" max="19" width="9.28515625" style="3" hidden="1" customWidth="1"/>
    <col min="20" max="20" width="7.42578125" style="31" customWidth="1"/>
    <col min="21" max="21" width="5.28515625" style="31" customWidth="1"/>
    <col min="22" max="22" width="7" style="31" customWidth="1"/>
    <col min="23" max="23" width="6" style="33" customWidth="1"/>
    <col min="24" max="26" width="5.42578125" style="31" customWidth="1"/>
    <col min="27" max="28" width="5.28515625" style="31" customWidth="1"/>
    <col min="29" max="29" width="5.7109375" style="31" customWidth="1"/>
    <col min="30" max="30" width="6.140625" style="31" customWidth="1"/>
    <col min="31" max="33" width="4.7109375" style="31" customWidth="1"/>
    <col min="34" max="34" width="6.85546875" style="34" customWidth="1"/>
    <col min="35" max="35" width="7.28515625" style="34" customWidth="1"/>
    <col min="36" max="36" width="20.7109375" style="31" customWidth="1"/>
    <col min="37" max="37" width="6.28515625" style="32" customWidth="1"/>
    <col min="38" max="38" width="7" style="31" customWidth="1"/>
    <col min="39" max="39" width="8" style="4" customWidth="1"/>
    <col min="40" max="16384" width="9" style="31"/>
  </cols>
  <sheetData>
    <row r="1" spans="1:39" s="4" customFormat="1" x14ac:dyDescent="0.25">
      <c r="A1" s="1" t="s">
        <v>73</v>
      </c>
      <c r="B1" s="2"/>
      <c r="C1" s="3"/>
      <c r="H1" s="5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W1" s="7"/>
      <c r="AH1" s="8"/>
      <c r="AI1" s="8"/>
      <c r="AK1" s="5"/>
    </row>
    <row r="2" spans="1:39" s="4" customFormat="1" x14ac:dyDescent="0.25">
      <c r="A2" s="9" t="s">
        <v>74</v>
      </c>
      <c r="B2" s="2"/>
      <c r="C2" s="3"/>
      <c r="H2" s="5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W2" s="7"/>
      <c r="AH2" s="8"/>
      <c r="AI2" s="8"/>
      <c r="AK2" s="5"/>
    </row>
    <row r="3" spans="1:39" s="4" customFormat="1" x14ac:dyDescent="0.25">
      <c r="A3" s="10"/>
      <c r="B3" s="2"/>
      <c r="C3" s="3"/>
      <c r="H3" s="5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W3" s="7"/>
      <c r="AH3" s="8"/>
      <c r="AI3" s="8"/>
      <c r="AK3" s="5"/>
    </row>
    <row r="4" spans="1:39" s="4" customFormat="1" ht="40.5" customHeight="1" x14ac:dyDescent="0.25">
      <c r="A4" s="11" t="s">
        <v>76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4" customFormat="1" ht="21.75" customHeight="1" x14ac:dyDescent="0.25">
      <c r="A5" s="12" t="s">
        <v>75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21.75" customHeight="1" x14ac:dyDescent="0.25">
      <c r="A6" s="30"/>
    </row>
    <row r="7" spans="1:39" s="37" customFormat="1" ht="61.5" customHeight="1" x14ac:dyDescent="0.25">
      <c r="A7" s="13" t="s">
        <v>0</v>
      </c>
      <c r="B7" s="14" t="s">
        <v>1</v>
      </c>
      <c r="C7" s="15" t="s">
        <v>2</v>
      </c>
      <c r="D7" s="16" t="s">
        <v>3</v>
      </c>
      <c r="E7" s="17"/>
      <c r="F7" s="18" t="s">
        <v>77</v>
      </c>
      <c r="G7" s="18" t="s">
        <v>4</v>
      </c>
      <c r="H7" s="18" t="s">
        <v>78</v>
      </c>
      <c r="I7" s="35" t="s">
        <v>5</v>
      </c>
      <c r="J7" s="35" t="s">
        <v>6</v>
      </c>
      <c r="K7" s="35" t="s">
        <v>7</v>
      </c>
      <c r="L7" s="35" t="s">
        <v>8</v>
      </c>
      <c r="M7" s="15" t="s">
        <v>9</v>
      </c>
      <c r="N7" s="15" t="s">
        <v>10</v>
      </c>
      <c r="O7" s="15" t="s">
        <v>11</v>
      </c>
      <c r="P7" s="15" t="s">
        <v>12</v>
      </c>
      <c r="Q7" s="15" t="s">
        <v>13</v>
      </c>
      <c r="R7" s="15" t="s">
        <v>14</v>
      </c>
      <c r="S7" s="36" t="s">
        <v>15</v>
      </c>
      <c r="T7" s="21" t="s">
        <v>79</v>
      </c>
      <c r="U7" s="22"/>
      <c r="V7" s="22"/>
      <c r="W7" s="23"/>
      <c r="X7" s="21" t="s">
        <v>82</v>
      </c>
      <c r="Y7" s="22"/>
      <c r="Z7" s="22"/>
      <c r="AA7" s="22"/>
      <c r="AB7" s="22"/>
      <c r="AC7" s="22"/>
      <c r="AD7" s="23"/>
      <c r="AE7" s="21" t="s">
        <v>16</v>
      </c>
      <c r="AF7" s="22"/>
      <c r="AG7" s="22"/>
      <c r="AH7" s="22"/>
      <c r="AI7" s="23"/>
      <c r="AJ7" s="21" t="s">
        <v>17</v>
      </c>
      <c r="AK7" s="23"/>
      <c r="AL7" s="26" t="s">
        <v>84</v>
      </c>
      <c r="AM7" s="18" t="s">
        <v>18</v>
      </c>
    </row>
    <row r="8" spans="1:39" s="39" customFormat="1" ht="45" customHeight="1" x14ac:dyDescent="0.25">
      <c r="A8" s="13"/>
      <c r="B8" s="14"/>
      <c r="C8" s="19"/>
      <c r="D8" s="20"/>
      <c r="E8" s="17"/>
      <c r="F8" s="18"/>
      <c r="G8" s="18"/>
      <c r="H8" s="18"/>
      <c r="I8" s="35"/>
      <c r="J8" s="35"/>
      <c r="K8" s="35"/>
      <c r="L8" s="35"/>
      <c r="M8" s="19"/>
      <c r="N8" s="19"/>
      <c r="O8" s="19"/>
      <c r="P8" s="19"/>
      <c r="Q8" s="19"/>
      <c r="R8" s="19"/>
      <c r="S8" s="38"/>
      <c r="T8" s="24" t="s">
        <v>19</v>
      </c>
      <c r="U8" s="24" t="s">
        <v>80</v>
      </c>
      <c r="V8" s="24" t="s">
        <v>20</v>
      </c>
      <c r="W8" s="24" t="s">
        <v>81</v>
      </c>
      <c r="X8" s="24" t="s">
        <v>21</v>
      </c>
      <c r="Y8" s="24" t="s">
        <v>22</v>
      </c>
      <c r="Z8" s="24" t="s">
        <v>23</v>
      </c>
      <c r="AA8" s="24" t="s">
        <v>24</v>
      </c>
      <c r="AB8" s="24" t="s">
        <v>25</v>
      </c>
      <c r="AC8" s="24" t="s">
        <v>26</v>
      </c>
      <c r="AD8" s="24" t="s">
        <v>81</v>
      </c>
      <c r="AE8" s="24" t="s">
        <v>27</v>
      </c>
      <c r="AF8" s="24" t="s">
        <v>28</v>
      </c>
      <c r="AG8" s="24" t="s">
        <v>29</v>
      </c>
      <c r="AH8" s="24" t="s">
        <v>83</v>
      </c>
      <c r="AI8" s="24" t="s">
        <v>81</v>
      </c>
      <c r="AJ8" s="25" t="s">
        <v>30</v>
      </c>
      <c r="AK8" s="25" t="s">
        <v>81</v>
      </c>
      <c r="AL8" s="27"/>
      <c r="AM8" s="18"/>
    </row>
    <row r="9" spans="1:39" s="56" customFormat="1" ht="27.75" customHeight="1" x14ac:dyDescent="0.25">
      <c r="A9" s="45">
        <v>1</v>
      </c>
      <c r="B9" s="40">
        <v>301</v>
      </c>
      <c r="C9" s="41" t="s">
        <v>41</v>
      </c>
      <c r="D9" s="46" t="str">
        <f>LEFT(C9,LEN(C9)-LEN(E9))</f>
        <v xml:space="preserve"> Trần Hoàng </v>
      </c>
      <c r="E9" s="47" t="str">
        <f>IF(ISERROR(FIND(" ",TRIM(C9),1)),"",RIGHT(TRIM(C9),LEN(TRIM(C9)) -FIND("#",SUBSTITUTE(TRIM(C9)," ","#",LEN(TRIM(C9))-LEN(SUBSTITUTE(TRIM(C9)," ",""))))))</f>
        <v>Dũng</v>
      </c>
      <c r="F9" s="48"/>
      <c r="G9" s="49">
        <v>35706</v>
      </c>
      <c r="H9" s="50" t="s">
        <v>33</v>
      </c>
      <c r="I9" s="51">
        <v>1</v>
      </c>
      <c r="J9" s="42"/>
      <c r="K9" s="42" t="s">
        <v>33</v>
      </c>
      <c r="L9" s="43">
        <v>135821997</v>
      </c>
      <c r="M9" s="43">
        <v>16012</v>
      </c>
      <c r="N9" s="43">
        <v>16012</v>
      </c>
      <c r="O9" s="43">
        <v>16012</v>
      </c>
      <c r="P9" s="43">
        <v>2</v>
      </c>
      <c r="Q9" s="43"/>
      <c r="R9" s="43">
        <v>151</v>
      </c>
      <c r="S9" s="52">
        <v>31733</v>
      </c>
      <c r="T9" s="48">
        <v>107</v>
      </c>
      <c r="U9" s="48">
        <v>2.5</v>
      </c>
      <c r="V9" s="48">
        <v>109.5</v>
      </c>
      <c r="W9" s="53" t="str">
        <f>IF(AND(T9&gt;119.9,T9&lt;140.99),"50",IF(AND(T9&gt;110.9,T9&lt;119.99),"45",IF(AND(T9&gt;100.99,T9&lt;110.09),"40",IF(AND(T9&gt;90.99,T9&lt;100.99),"30",IF(AND(T9&gt;83.49,T9&lt;90.99),"20","Xem lại")))))</f>
        <v>40</v>
      </c>
      <c r="X9" s="48">
        <v>8</v>
      </c>
      <c r="Y9" s="48">
        <v>5</v>
      </c>
      <c r="Z9" s="48">
        <v>6</v>
      </c>
      <c r="AA9" s="48"/>
      <c r="AB9" s="48"/>
      <c r="AC9" s="48">
        <f>SUM(X9:AB9)</f>
        <v>19</v>
      </c>
      <c r="AD9" s="53" t="str">
        <f>IF(AND(AC9&gt;28.49,AC9&lt;30.099),"35",IF(AND(AC9&gt;26.49,AC9&lt;28.499),"30",IF(AND(AC9&gt;24.499,AC9&lt;26.49),"25",IF(AND(AC9&gt;22.499,AC9&lt;24.499),"20",IF(AND(AC9&gt;19.99,AC9&lt;22.499),"15",IF(AND(AC9&gt;14.99,AC9&lt;20),"10","Xem lại"))))))</f>
        <v>10</v>
      </c>
      <c r="AE9" s="48">
        <v>8.6</v>
      </c>
      <c r="AF9" s="48">
        <v>8.6</v>
      </c>
      <c r="AG9" s="48">
        <v>8.6999999999999993</v>
      </c>
      <c r="AH9" s="48">
        <f>SUM(AE9:AG9)/3</f>
        <v>8.6333333333333329</v>
      </c>
      <c r="AI9" s="53" t="str">
        <f>IF(AH9&gt;8.99,"10",IF(AND(AH9&gt;7.999,AH9&lt;8.99),"7",IF(AND(AH9&gt;6.99,AH9&lt;7.999),"5",IF(AND(AH9&gt;6.499,AH9&lt;6.99),"3","Xem lại"))))</f>
        <v>7</v>
      </c>
      <c r="AJ9" s="48"/>
      <c r="AK9" s="50"/>
      <c r="AL9" s="55">
        <f>W9+AD9+AI9+AK9</f>
        <v>57</v>
      </c>
      <c r="AM9" s="55">
        <v>6.5</v>
      </c>
    </row>
    <row r="10" spans="1:39" s="56" customFormat="1" ht="27.75" customHeight="1" x14ac:dyDescent="0.25">
      <c r="A10" s="45">
        <v>2</v>
      </c>
      <c r="B10" s="40">
        <v>2921</v>
      </c>
      <c r="C10" s="41" t="s">
        <v>42</v>
      </c>
      <c r="D10" s="46" t="str">
        <f>LEFT(C10,LEN(C10)-LEN(E10))</f>
        <v xml:space="preserve"> Nguyễn Thị Thùy </v>
      </c>
      <c r="E10" s="47" t="str">
        <f>IF(ISERROR(FIND(" ",TRIM(C10),1)),"",RIGHT(TRIM(C10),LEN(TRIM(C10)) -FIND("#",SUBSTITUTE(TRIM(C10)," ","#",LEN(TRIM(C10))-LEN(SUBSTITUTE(TRIM(C10)," ",""))))))</f>
        <v>Dương</v>
      </c>
      <c r="F10" s="48" t="s">
        <v>32</v>
      </c>
      <c r="G10" s="49">
        <v>35167</v>
      </c>
      <c r="H10" s="50" t="s">
        <v>33</v>
      </c>
      <c r="I10" s="51">
        <v>1</v>
      </c>
      <c r="J10" s="42"/>
      <c r="K10" s="42" t="s">
        <v>33</v>
      </c>
      <c r="L10" s="43">
        <v>163409168</v>
      </c>
      <c r="M10" s="43">
        <v>25020</v>
      </c>
      <c r="N10" s="43">
        <v>25020</v>
      </c>
      <c r="O10" s="43">
        <v>25020</v>
      </c>
      <c r="P10" s="43" t="s">
        <v>36</v>
      </c>
      <c r="Q10" s="43"/>
      <c r="R10" s="43">
        <v>151</v>
      </c>
      <c r="S10" s="52">
        <v>2267</v>
      </c>
      <c r="T10" s="48">
        <v>101</v>
      </c>
      <c r="U10" s="48">
        <v>5</v>
      </c>
      <c r="V10" s="48">
        <v>106</v>
      </c>
      <c r="W10" s="53" t="str">
        <f>IF(AND(T10&gt;119.9,T10&lt;140.99),"50",IF(AND(T10&gt;110.9,T10&lt;119.99),"45",IF(AND(T10&gt;100.99,T10&lt;110.09),"40",IF(AND(T10&gt;90.99,T10&lt;100.99),"30",IF(AND(T10&gt;83.49,T10&lt;90.99),"20","Xem lại")))))</f>
        <v>40</v>
      </c>
      <c r="X10" s="48">
        <v>10</v>
      </c>
      <c r="Y10" s="48">
        <v>7</v>
      </c>
      <c r="Z10" s="48"/>
      <c r="AA10" s="48">
        <v>10</v>
      </c>
      <c r="AB10" s="48"/>
      <c r="AC10" s="48">
        <f>SUM(X10:AB10)</f>
        <v>27</v>
      </c>
      <c r="AD10" s="53" t="str">
        <f>IF(AND(AC10&gt;28.49,AC10&lt;30.099),"35",IF(AND(AC10&gt;26.49,AC10&lt;28.499),"30",IF(AND(AC10&gt;24.499,AC10&lt;26.49),"25",IF(AND(AC10&gt;22.499,AC10&lt;24.499),"20",IF(AND(AC10&gt;19.99,AC10&lt;22.499),"15",IF(AND(AC10&gt;14.99,AC10&lt;20),"10","Xem lại"))))))</f>
        <v>30</v>
      </c>
      <c r="AE10" s="48">
        <v>8.1999999999999993</v>
      </c>
      <c r="AF10" s="48">
        <v>8.1</v>
      </c>
      <c r="AG10" s="48">
        <v>8</v>
      </c>
      <c r="AH10" s="48">
        <f>SUM(AE10:AG10)/3</f>
        <v>8.1</v>
      </c>
      <c r="AI10" s="53" t="str">
        <f>IF(AH10&gt;8.99,"10",IF(AND(AH10&gt;7.999,AH10&lt;8.99),"7",IF(AND(AH10&gt;6.99,AH10&lt;7.999),"5",IF(AND(AH10&gt;6.499,AH10&lt;6.99),"3","Xem lại"))))</f>
        <v>7</v>
      </c>
      <c r="AJ10" s="48"/>
      <c r="AK10" s="50"/>
      <c r="AL10" s="55">
        <f>W10+AD10+AI10+AK10</f>
        <v>77</v>
      </c>
      <c r="AM10" s="55">
        <v>4.5</v>
      </c>
    </row>
    <row r="11" spans="1:39" s="56" customFormat="1" ht="51.75" customHeight="1" x14ac:dyDescent="0.25">
      <c r="A11" s="45">
        <v>3</v>
      </c>
      <c r="B11" s="40">
        <v>2888</v>
      </c>
      <c r="C11" s="41" t="s">
        <v>45</v>
      </c>
      <c r="D11" s="46" t="str">
        <f>LEFT(C11,LEN(C11)-LEN(E11))</f>
        <v xml:space="preserve"> Bùi Thị Hương </v>
      </c>
      <c r="E11" s="47" t="str">
        <f>IF(ISERROR(FIND(" ",TRIM(C11),1)),"",RIGHT(TRIM(C11),LEN(TRIM(C11)) -FIND("#",SUBSTITUTE(TRIM(C11)," ","#",LEN(TRIM(C11))-LEN(SUBSTITUTE(TRIM(C11)," ",""))))))</f>
        <v>Giang</v>
      </c>
      <c r="F11" s="48" t="s">
        <v>32</v>
      </c>
      <c r="G11" s="49">
        <v>35773</v>
      </c>
      <c r="H11" s="50" t="s">
        <v>33</v>
      </c>
      <c r="I11" s="51" t="s">
        <v>40</v>
      </c>
      <c r="J11" s="42"/>
      <c r="K11" s="42" t="s">
        <v>33</v>
      </c>
      <c r="L11" s="43">
        <v>17283129</v>
      </c>
      <c r="M11" s="43">
        <v>1210</v>
      </c>
      <c r="N11" s="43">
        <v>1210</v>
      </c>
      <c r="O11" s="43">
        <v>1210</v>
      </c>
      <c r="P11" s="43">
        <v>2</v>
      </c>
      <c r="Q11" s="43"/>
      <c r="R11" s="43">
        <v>151</v>
      </c>
      <c r="S11" s="52">
        <v>27562</v>
      </c>
      <c r="T11" s="48">
        <v>103</v>
      </c>
      <c r="U11" s="48">
        <v>2.5</v>
      </c>
      <c r="V11" s="48">
        <v>105.5</v>
      </c>
      <c r="W11" s="53" t="str">
        <f>IF(AND(T11&gt;119.9,T11&lt;140.99),"50",IF(AND(T11&gt;110.9,T11&lt;119.99),"45",IF(AND(T11&gt;100.99,T11&lt;110.09),"40",IF(AND(T11&gt;90.99,T11&lt;100.99),"30",IF(AND(T11&gt;83.49,T11&lt;90.99),"20","Xem lại")))))</f>
        <v>40</v>
      </c>
      <c r="X11" s="48">
        <v>8.25</v>
      </c>
      <c r="Y11" s="48">
        <v>7.5</v>
      </c>
      <c r="Z11" s="48">
        <v>5.75</v>
      </c>
      <c r="AA11" s="48"/>
      <c r="AB11" s="48"/>
      <c r="AC11" s="48">
        <f>SUM(X11:AB11)</f>
        <v>21.5</v>
      </c>
      <c r="AD11" s="53" t="str">
        <f>IF(AND(AC11&gt;28.49,AC11&lt;30.099),"35",IF(AND(AC11&gt;26.49,AC11&lt;28.499),"30",IF(AND(AC11&gt;24.499,AC11&lt;26.49),"25",IF(AND(AC11&gt;22.499,AC11&lt;24.499),"20",IF(AND(AC11&gt;19.99,AC11&lt;22.499),"15",IF(AND(AC11&gt;14.99,AC11&lt;20),"10","Xem lại"))))))</f>
        <v>15</v>
      </c>
      <c r="AE11" s="48">
        <v>8.4</v>
      </c>
      <c r="AF11" s="48">
        <v>8.1999999999999993</v>
      </c>
      <c r="AG11" s="48">
        <v>8.5</v>
      </c>
      <c r="AH11" s="48">
        <f>SUM(AE11:AG11)/3</f>
        <v>8.3666666666666671</v>
      </c>
      <c r="AI11" s="53" t="str">
        <f>IF(AH11&gt;8.99,"10",IF(AND(AH11&gt;7.999,AH11&lt;8.99),"7",IF(AND(AH11&gt;6.99,AH11&lt;7.999),"5",IF(AND(AH11&gt;6.499,AH11&lt;6.99),"3","Xem lại"))))</f>
        <v>7</v>
      </c>
      <c r="AJ11" s="48" t="s">
        <v>46</v>
      </c>
      <c r="AK11" s="50">
        <v>5</v>
      </c>
      <c r="AL11" s="55">
        <f>W11+AD11+AI11+AK11</f>
        <v>67</v>
      </c>
      <c r="AM11" s="55">
        <v>5.5</v>
      </c>
    </row>
    <row r="12" spans="1:39" s="56" customFormat="1" ht="27.75" customHeight="1" x14ac:dyDescent="0.25">
      <c r="A12" s="45">
        <v>4</v>
      </c>
      <c r="B12" s="40">
        <v>3343</v>
      </c>
      <c r="C12" s="41" t="s">
        <v>47</v>
      </c>
      <c r="D12" s="46" t="str">
        <f>LEFT(C12,LEN(C12)-LEN(E12))</f>
        <v xml:space="preserve"> Trịnh Thị Thu </v>
      </c>
      <c r="E12" s="47" t="str">
        <f>IF(ISERROR(FIND(" ",TRIM(C12),1)),"",RIGHT(TRIM(C12),LEN(TRIM(C12)) -FIND("#",SUBSTITUTE(TRIM(C12)," ","#",LEN(TRIM(C12))-LEN(SUBSTITUTE(TRIM(C12)," ",""))))))</f>
        <v>Hà</v>
      </c>
      <c r="F12" s="48" t="s">
        <v>32</v>
      </c>
      <c r="G12" s="49">
        <v>35744</v>
      </c>
      <c r="H12" s="50" t="s">
        <v>33</v>
      </c>
      <c r="I12" s="51">
        <v>1</v>
      </c>
      <c r="J12" s="42"/>
      <c r="K12" s="42" t="s">
        <v>33</v>
      </c>
      <c r="L12" s="43">
        <v>174822250</v>
      </c>
      <c r="M12" s="43">
        <v>28046</v>
      </c>
      <c r="N12" s="43">
        <v>28046</v>
      </c>
      <c r="O12" s="43">
        <v>28046</v>
      </c>
      <c r="P12" s="43" t="s">
        <v>36</v>
      </c>
      <c r="Q12" s="43"/>
      <c r="R12" s="43">
        <v>151</v>
      </c>
      <c r="S12" s="52">
        <v>43147</v>
      </c>
      <c r="T12" s="48">
        <v>102</v>
      </c>
      <c r="U12" s="48">
        <v>5</v>
      </c>
      <c r="V12" s="48">
        <v>107</v>
      </c>
      <c r="W12" s="53" t="str">
        <f>IF(AND(T12&gt;119.9,T12&lt;140.99),"50",IF(AND(T12&gt;110.9,T12&lt;119.99),"45",IF(AND(T12&gt;100.99,T12&lt;110.09),"40",IF(AND(T12&gt;90.99,T12&lt;100.99),"30",IF(AND(T12&gt;83.49,T12&lt;90.99),"20","Xem lại")))))</f>
        <v>40</v>
      </c>
      <c r="X12" s="48">
        <v>9</v>
      </c>
      <c r="Y12" s="48">
        <v>6.5</v>
      </c>
      <c r="Z12" s="48">
        <v>3.75</v>
      </c>
      <c r="AA12" s="48"/>
      <c r="AB12" s="48"/>
      <c r="AC12" s="48">
        <f>SUM(X12:AB12)</f>
        <v>19.25</v>
      </c>
      <c r="AD12" s="53" t="str">
        <f>IF(AND(AC12&gt;28.49,AC12&lt;30.099),"35",IF(AND(AC12&gt;26.49,AC12&lt;28.499),"30",IF(AND(AC12&gt;24.499,AC12&lt;26.49),"25",IF(AND(AC12&gt;22.499,AC12&lt;24.499),"20",IF(AND(AC12&gt;19.99,AC12&lt;22.499),"15",IF(AND(AC12&gt;14.99,AC12&lt;20),"10","Xem lại"))))))</f>
        <v>10</v>
      </c>
      <c r="AE12" s="48">
        <v>8.4</v>
      </c>
      <c r="AF12" s="48">
        <v>8.1999999999999993</v>
      </c>
      <c r="AG12" s="48">
        <v>8.3000000000000007</v>
      </c>
      <c r="AH12" s="48">
        <f>SUM(AE12:AG12)/3</f>
        <v>8.3000000000000007</v>
      </c>
      <c r="AI12" s="53" t="str">
        <f>IF(AH12&gt;8.99,"10",IF(AND(AH12&gt;7.999,AH12&lt;8.99),"7",IF(AND(AH12&gt;6.99,AH12&lt;7.999),"5",IF(AND(AH12&gt;6.499,AH12&lt;6.99),"3","Xem lại"))))</f>
        <v>7</v>
      </c>
      <c r="AJ12" s="48"/>
      <c r="AK12" s="50"/>
      <c r="AL12" s="55">
        <f>W12+AD12+AI12+AK12</f>
        <v>57</v>
      </c>
      <c r="AM12" s="55">
        <v>4</v>
      </c>
    </row>
    <row r="13" spans="1:39" s="56" customFormat="1" ht="27.75" customHeight="1" x14ac:dyDescent="0.25">
      <c r="A13" s="45">
        <v>5</v>
      </c>
      <c r="B13" s="40">
        <v>2335</v>
      </c>
      <c r="C13" s="41" t="s">
        <v>48</v>
      </c>
      <c r="D13" s="46" t="str">
        <f>LEFT(C13,LEN(C13)-LEN(E13))</f>
        <v xml:space="preserve"> Cao Thị Hương </v>
      </c>
      <c r="E13" s="47" t="str">
        <f>IF(ISERROR(FIND(" ",TRIM(C13),1)),"",RIGHT(TRIM(C13),LEN(TRIM(C13)) -FIND("#",SUBSTITUTE(TRIM(C13)," ","#",LEN(TRIM(C13))-LEN(SUBSTITUTE(TRIM(C13)," ",""))))))</f>
        <v>Hảo</v>
      </c>
      <c r="F13" s="48" t="s">
        <v>32</v>
      </c>
      <c r="G13" s="49">
        <v>35693</v>
      </c>
      <c r="H13" s="50" t="s">
        <v>33</v>
      </c>
      <c r="I13" s="51">
        <v>1</v>
      </c>
      <c r="J13" s="42"/>
      <c r="K13" s="42" t="s">
        <v>33</v>
      </c>
      <c r="L13" s="43">
        <v>32017087</v>
      </c>
      <c r="M13" s="43">
        <v>3048</v>
      </c>
      <c r="N13" s="43">
        <v>3048</v>
      </c>
      <c r="O13" s="43">
        <v>3048</v>
      </c>
      <c r="P13" s="43">
        <v>2</v>
      </c>
      <c r="Q13" s="43"/>
      <c r="R13" s="43">
        <v>151</v>
      </c>
      <c r="S13" s="52">
        <v>33807</v>
      </c>
      <c r="T13" s="48">
        <v>107</v>
      </c>
      <c r="U13" s="48">
        <v>2.5</v>
      </c>
      <c r="V13" s="48">
        <v>109.5</v>
      </c>
      <c r="W13" s="53" t="str">
        <f>IF(AND(T13&gt;119.9,T13&lt;140.99),"50",IF(AND(T13&gt;110.9,T13&lt;119.99),"45",IF(AND(T13&gt;100.99,T13&lt;110.09),"40",IF(AND(T13&gt;90.99,T13&lt;100.99),"30",IF(AND(T13&gt;83.49,T13&lt;90.99),"20","Xem lại")))))</f>
        <v>40</v>
      </c>
      <c r="X13" s="48">
        <v>8</v>
      </c>
      <c r="Y13" s="48">
        <v>8</v>
      </c>
      <c r="Z13" s="48">
        <v>5.75</v>
      </c>
      <c r="AA13" s="48"/>
      <c r="AB13" s="48"/>
      <c r="AC13" s="48">
        <f>SUM(X13:AB13)</f>
        <v>21.75</v>
      </c>
      <c r="AD13" s="53" t="str">
        <f>IF(AND(AC13&gt;28.49,AC13&lt;30.099),"35",IF(AND(AC13&gt;26.49,AC13&lt;28.499),"30",IF(AND(AC13&gt;24.499,AC13&lt;26.49),"25",IF(AND(AC13&gt;22.499,AC13&lt;24.499),"20",IF(AND(AC13&gt;19.99,AC13&lt;22.499),"15",IF(AND(AC13&gt;14.99,AC13&lt;20),"10","Xem lại"))))))</f>
        <v>15</v>
      </c>
      <c r="AE13" s="48">
        <v>8.5</v>
      </c>
      <c r="AF13" s="48">
        <v>8.6999999999999993</v>
      </c>
      <c r="AG13" s="48">
        <v>8.9</v>
      </c>
      <c r="AH13" s="48">
        <f>SUM(AE13:AG13)/3</f>
        <v>8.7000000000000011</v>
      </c>
      <c r="AI13" s="53" t="str">
        <f>IF(AH13&gt;8.99,"10",IF(AND(AH13&gt;7.999,AH13&lt;8.99),"7",IF(AND(AH13&gt;6.99,AH13&lt;7.999),"5",IF(AND(AH13&gt;6.499,AH13&lt;6.99),"3","Xem lại"))))</f>
        <v>7</v>
      </c>
      <c r="AJ13" s="48"/>
      <c r="AK13" s="50"/>
      <c r="AL13" s="55">
        <f>W13+AD13+AI13+AK13</f>
        <v>62</v>
      </c>
      <c r="AM13" s="55">
        <v>5</v>
      </c>
    </row>
    <row r="14" spans="1:39" s="56" customFormat="1" ht="27.75" customHeight="1" x14ac:dyDescent="0.25">
      <c r="A14" s="45">
        <v>6</v>
      </c>
      <c r="B14" s="40">
        <v>225</v>
      </c>
      <c r="C14" s="41" t="s">
        <v>49</v>
      </c>
      <c r="D14" s="46" t="str">
        <f>LEFT(C14,LEN(C14)-LEN(E14))</f>
        <v xml:space="preserve"> Phan Huy </v>
      </c>
      <c r="E14" s="47" t="str">
        <f>IF(ISERROR(FIND(" ",TRIM(C14),1)),"",RIGHT(TRIM(C14),LEN(TRIM(C14)) -FIND("#",SUBSTITUTE(TRIM(C14)," ","#",LEN(TRIM(C14))-LEN(SUBSTITUTE(TRIM(C14)," ",""))))))</f>
        <v>Hoàng</v>
      </c>
      <c r="F14" s="48"/>
      <c r="G14" s="49">
        <v>35436</v>
      </c>
      <c r="H14" s="50" t="s">
        <v>33</v>
      </c>
      <c r="I14" s="51">
        <v>1</v>
      </c>
      <c r="J14" s="42"/>
      <c r="K14" s="42" t="s">
        <v>33</v>
      </c>
      <c r="L14" s="43">
        <v>17456026</v>
      </c>
      <c r="M14" s="43">
        <v>1012</v>
      </c>
      <c r="N14" s="43">
        <v>1012</v>
      </c>
      <c r="O14" s="43">
        <v>1012</v>
      </c>
      <c r="P14" s="43">
        <v>3</v>
      </c>
      <c r="Q14" s="43"/>
      <c r="R14" s="43">
        <v>151</v>
      </c>
      <c r="S14" s="52">
        <v>28446</v>
      </c>
      <c r="T14" s="48">
        <v>109</v>
      </c>
      <c r="U14" s="48">
        <v>0</v>
      </c>
      <c r="V14" s="48">
        <v>109</v>
      </c>
      <c r="W14" s="53" t="str">
        <f>IF(AND(T14&gt;119.9,T14&lt;140.99),"50",IF(AND(T14&gt;110.9,T14&lt;119.99),"45",IF(AND(T14&gt;100.99,T14&lt;110.09),"40",IF(AND(T14&gt;90.99,T14&lt;100.99),"30",IF(AND(T14&gt;83.49,T14&lt;90.99),"20","Xem lại")))))</f>
        <v>40</v>
      </c>
      <c r="X14" s="48">
        <v>8</v>
      </c>
      <c r="Y14" s="48">
        <v>6</v>
      </c>
      <c r="Z14" s="48">
        <v>8</v>
      </c>
      <c r="AA14" s="48"/>
      <c r="AB14" s="48"/>
      <c r="AC14" s="48">
        <f>SUM(X14:AB14)</f>
        <v>22</v>
      </c>
      <c r="AD14" s="53" t="str">
        <f>IF(AND(AC14&gt;28.49,AC14&lt;30.099),"35",IF(AND(AC14&gt;26.49,AC14&lt;28.499),"30",IF(AND(AC14&gt;24.499,AC14&lt;26.49),"25",IF(AND(AC14&gt;22.499,AC14&lt;24.499),"20",IF(AND(AC14&gt;19.99,AC14&lt;22.499),"15",IF(AND(AC14&gt;14.99,AC14&lt;20),"10","Xem lại"))))))</f>
        <v>15</v>
      </c>
      <c r="AE14" s="48">
        <v>8.5</v>
      </c>
      <c r="AF14" s="48">
        <v>8.5</v>
      </c>
      <c r="AG14" s="48">
        <v>8.6</v>
      </c>
      <c r="AH14" s="48">
        <f>SUM(AE14:AG14)/3</f>
        <v>8.5333333333333332</v>
      </c>
      <c r="AI14" s="53" t="str">
        <f>IF(AH14&gt;8.99,"10",IF(AND(AH14&gt;7.999,AH14&lt;8.99),"7",IF(AND(AH14&gt;6.99,AH14&lt;7.999),"5",IF(AND(AH14&gt;6.499,AH14&lt;6.99),"3","Xem lại"))))</f>
        <v>7</v>
      </c>
      <c r="AJ14" s="48"/>
      <c r="AK14" s="50"/>
      <c r="AL14" s="55">
        <f>W14+AD14+AI14+AK14</f>
        <v>62</v>
      </c>
      <c r="AM14" s="55">
        <v>6.5</v>
      </c>
    </row>
    <row r="15" spans="1:39" s="56" customFormat="1" ht="67.5" customHeight="1" x14ac:dyDescent="0.25">
      <c r="A15" s="45">
        <v>7</v>
      </c>
      <c r="B15" s="40">
        <v>1447</v>
      </c>
      <c r="C15" s="41" t="s">
        <v>53</v>
      </c>
      <c r="D15" s="46" t="str">
        <f>LEFT(C15,LEN(C15)-LEN(E15))</f>
        <v xml:space="preserve"> Phạm Thị </v>
      </c>
      <c r="E15" s="47" t="str">
        <f>IF(ISERROR(FIND(" ",TRIM(C15),1)),"",RIGHT(TRIM(C15),LEN(TRIM(C15)) -FIND("#",SUBSTITUTE(TRIM(C15)," ","#",LEN(TRIM(C15))-LEN(SUBSTITUTE(TRIM(C15)," ",""))))))</f>
        <v>Hương</v>
      </c>
      <c r="F15" s="48" t="s">
        <v>32</v>
      </c>
      <c r="G15" s="49">
        <v>35780</v>
      </c>
      <c r="H15" s="50" t="s">
        <v>33</v>
      </c>
      <c r="I15" s="51">
        <v>1</v>
      </c>
      <c r="J15" s="42"/>
      <c r="K15" s="42" t="s">
        <v>33</v>
      </c>
      <c r="L15" s="43">
        <v>132315533</v>
      </c>
      <c r="M15" s="43">
        <v>15045</v>
      </c>
      <c r="N15" s="43">
        <v>15045</v>
      </c>
      <c r="O15" s="43">
        <v>15045</v>
      </c>
      <c r="P15" s="43">
        <v>1</v>
      </c>
      <c r="Q15" s="43"/>
      <c r="R15" s="43">
        <v>151</v>
      </c>
      <c r="S15" s="52">
        <v>4131</v>
      </c>
      <c r="T15" s="48">
        <v>100</v>
      </c>
      <c r="U15" s="48">
        <v>7.5</v>
      </c>
      <c r="V15" s="48">
        <v>107.5</v>
      </c>
      <c r="W15" s="53" t="str">
        <f>IF(AND(T15&gt;119.9,T15&lt;140.99),"50",IF(AND(T15&gt;110.9,T15&lt;119.99),"45",IF(AND(T15&gt;100.99,T15&lt;110.09),"40",IF(AND(T15&gt;90.99,T15&lt;100.99),"30",IF(AND(T15&gt;83.49,T15&lt;90.99),"20","Xem lại")))))</f>
        <v>30</v>
      </c>
      <c r="X15" s="48">
        <v>8.25</v>
      </c>
      <c r="Y15" s="48">
        <v>6.5</v>
      </c>
      <c r="Z15" s="48">
        <v>7.25</v>
      </c>
      <c r="AA15" s="48"/>
      <c r="AB15" s="48"/>
      <c r="AC15" s="48">
        <f>SUM(X15:AB15)</f>
        <v>22</v>
      </c>
      <c r="AD15" s="53" t="str">
        <f>IF(AND(AC15&gt;28.49,AC15&lt;30.099),"35",IF(AND(AC15&gt;26.49,AC15&lt;28.499),"30",IF(AND(AC15&gt;24.499,AC15&lt;26.49),"25",IF(AND(AC15&gt;22.499,AC15&lt;24.499),"20",IF(AND(AC15&gt;19.99,AC15&lt;22.499),"15",IF(AND(AC15&gt;14.99,AC15&lt;20),"10","Xem lại"))))))</f>
        <v>15</v>
      </c>
      <c r="AE15" s="48">
        <v>8.6999999999999993</v>
      </c>
      <c r="AF15" s="48">
        <v>8.9</v>
      </c>
      <c r="AG15" s="48">
        <v>8.9</v>
      </c>
      <c r="AH15" s="48">
        <f>SUM(AE15:AG15)/3</f>
        <v>8.8333333333333339</v>
      </c>
      <c r="AI15" s="53" t="str">
        <f>IF(AH15&gt;8.99,"10",IF(AND(AH15&gt;7.999,AH15&lt;8.99),"7",IF(AND(AH15&gt;6.99,AH15&lt;7.999),"5",IF(AND(AH15&gt;6.499,AH15&lt;6.99),"3","Xem lại"))))</f>
        <v>7</v>
      </c>
      <c r="AJ15" s="48" t="s">
        <v>54</v>
      </c>
      <c r="AK15" s="50">
        <v>5</v>
      </c>
      <c r="AL15" s="55">
        <f>W15+AD15+AI15+AK15</f>
        <v>57</v>
      </c>
      <c r="AM15" s="55">
        <v>5</v>
      </c>
    </row>
    <row r="16" spans="1:39" s="56" customFormat="1" ht="27.75" customHeight="1" x14ac:dyDescent="0.25">
      <c r="A16" s="45">
        <v>8</v>
      </c>
      <c r="B16" s="40">
        <v>2222</v>
      </c>
      <c r="C16" s="41" t="s">
        <v>50</v>
      </c>
      <c r="D16" s="46" t="str">
        <f>LEFT(C16,LEN(C16)-LEN(E16))</f>
        <v xml:space="preserve"> Nguyễn Ngọc </v>
      </c>
      <c r="E16" s="47" t="str">
        <f>IF(ISERROR(FIND(" ",TRIM(C16),1)),"",RIGHT(TRIM(C16),LEN(TRIM(C16)) -FIND("#",SUBSTITUTE(TRIM(C16)," ","#",LEN(TRIM(C16))-LEN(SUBSTITUTE(TRIM(C16)," ",""))))))</f>
        <v>Huyền</v>
      </c>
      <c r="F16" s="48" t="s">
        <v>32</v>
      </c>
      <c r="G16" s="49">
        <v>35641</v>
      </c>
      <c r="H16" s="50" t="s">
        <v>33</v>
      </c>
      <c r="I16" s="51" t="s">
        <v>40</v>
      </c>
      <c r="J16" s="42"/>
      <c r="K16" s="42" t="s">
        <v>33</v>
      </c>
      <c r="L16" s="43">
        <v>132334236</v>
      </c>
      <c r="M16" s="43">
        <v>15053</v>
      </c>
      <c r="N16" s="43">
        <v>15053</v>
      </c>
      <c r="O16" s="43">
        <v>15053</v>
      </c>
      <c r="P16" s="43">
        <v>1</v>
      </c>
      <c r="Q16" s="43"/>
      <c r="R16" s="43">
        <v>151</v>
      </c>
      <c r="S16" s="52">
        <v>28534</v>
      </c>
      <c r="T16" s="48">
        <v>95</v>
      </c>
      <c r="U16" s="48">
        <v>7.5</v>
      </c>
      <c r="V16" s="48">
        <v>102.5</v>
      </c>
      <c r="W16" s="53" t="str">
        <f>IF(AND(T16&gt;119.9,T16&lt;140.99),"50",IF(AND(T16&gt;110.9,T16&lt;119.99),"45",IF(AND(T16&gt;100.99,T16&lt;110.09),"40",IF(AND(T16&gt;90.99,T16&lt;100.99),"30",IF(AND(T16&gt;83.49,T16&lt;90.99),"20","Xem lại")))))</f>
        <v>30</v>
      </c>
      <c r="X16" s="48">
        <v>7.25</v>
      </c>
      <c r="Y16" s="48">
        <v>7</v>
      </c>
      <c r="Z16" s="48">
        <v>7.25</v>
      </c>
      <c r="AA16" s="48"/>
      <c r="AB16" s="48"/>
      <c r="AC16" s="48">
        <f>SUM(X16:AB16)</f>
        <v>21.5</v>
      </c>
      <c r="AD16" s="53" t="str">
        <f>IF(AND(AC16&gt;28.49,AC16&lt;30.099),"35",IF(AND(AC16&gt;26.49,AC16&lt;28.499),"30",IF(AND(AC16&gt;24.499,AC16&lt;26.49),"25",IF(AND(AC16&gt;22.499,AC16&lt;24.499),"20",IF(AND(AC16&gt;19.99,AC16&lt;22.499),"15",IF(AND(AC16&gt;14.99,AC16&lt;20),"10","Xem lại"))))))</f>
        <v>15</v>
      </c>
      <c r="AE16" s="48">
        <v>8.1</v>
      </c>
      <c r="AF16" s="48">
        <v>8.1</v>
      </c>
      <c r="AG16" s="48">
        <v>8.1</v>
      </c>
      <c r="AH16" s="48">
        <f>SUM(AE16:AG16)/3</f>
        <v>8.1</v>
      </c>
      <c r="AI16" s="53" t="str">
        <f>IF(AH16&gt;8.99,"10",IF(AND(AH16&gt;7.999,AH16&lt;8.99),"7",IF(AND(AH16&gt;6.99,AH16&lt;7.999),"5",IF(AND(AH16&gt;6.499,AH16&lt;6.99),"3","Xem lại"))))</f>
        <v>7</v>
      </c>
      <c r="AJ16" s="48"/>
      <c r="AK16" s="50"/>
      <c r="AL16" s="55">
        <f>W16+AD16+AI16+AK16</f>
        <v>52</v>
      </c>
      <c r="AM16" s="55">
        <v>5</v>
      </c>
    </row>
    <row r="17" spans="1:40" s="56" customFormat="1" ht="66" customHeight="1" x14ac:dyDescent="0.25">
      <c r="A17" s="45">
        <v>9</v>
      </c>
      <c r="B17" s="40">
        <v>1964</v>
      </c>
      <c r="C17" s="41" t="s">
        <v>51</v>
      </c>
      <c r="D17" s="46" t="str">
        <f>LEFT(C17,LEN(C17)-LEN(E17))</f>
        <v xml:space="preserve"> Nguyễn Thị Ngọc </v>
      </c>
      <c r="E17" s="47" t="str">
        <f>IF(ISERROR(FIND(" ",TRIM(C17),1)),"",RIGHT(TRIM(C17),LEN(TRIM(C17)) -FIND("#",SUBSTITUTE(TRIM(C17)," ","#",LEN(TRIM(C17))-LEN(SUBSTITUTE(TRIM(C17)," ",""))))))</f>
        <v>Huyền</v>
      </c>
      <c r="F17" s="48" t="s">
        <v>32</v>
      </c>
      <c r="G17" s="49">
        <v>35459</v>
      </c>
      <c r="H17" s="50" t="s">
        <v>33</v>
      </c>
      <c r="I17" s="51">
        <v>1</v>
      </c>
      <c r="J17" s="42"/>
      <c r="K17" s="42" t="s">
        <v>33</v>
      </c>
      <c r="L17" s="43">
        <v>125814134</v>
      </c>
      <c r="M17" s="43">
        <v>19013</v>
      </c>
      <c r="N17" s="43">
        <v>19013</v>
      </c>
      <c r="O17" s="43">
        <v>19013</v>
      </c>
      <c r="P17" s="43">
        <v>2</v>
      </c>
      <c r="Q17" s="43"/>
      <c r="R17" s="43">
        <v>151</v>
      </c>
      <c r="S17" s="52">
        <v>19725</v>
      </c>
      <c r="T17" s="48">
        <v>107</v>
      </c>
      <c r="U17" s="48">
        <v>2.5</v>
      </c>
      <c r="V17" s="48">
        <v>109.5</v>
      </c>
      <c r="W17" s="53" t="str">
        <f>IF(AND(T17&gt;119.9,T17&lt;140.99),"50",IF(AND(T17&gt;110.9,T17&lt;119.99),"45",IF(AND(T17&gt;100.99,T17&lt;110.09),"40",IF(AND(T17&gt;90.99,T17&lt;100.99),"30",IF(AND(T17&gt;83.49,T17&lt;90.99),"20","Xem lại")))))</f>
        <v>40</v>
      </c>
      <c r="X17" s="48">
        <v>8.25</v>
      </c>
      <c r="Y17" s="48">
        <v>8</v>
      </c>
      <c r="Z17" s="48">
        <v>9</v>
      </c>
      <c r="AA17" s="48"/>
      <c r="AB17" s="48"/>
      <c r="AC17" s="48">
        <f>SUM(X17:AB17)</f>
        <v>25.25</v>
      </c>
      <c r="AD17" s="53" t="str">
        <f>IF(AND(AC17&gt;28.49,AC17&lt;30.099),"35",IF(AND(AC17&gt;26.49,AC17&lt;28.499),"30",IF(AND(AC17&gt;24.499,AC17&lt;26.49),"25",IF(AND(AC17&gt;22.499,AC17&lt;24.499),"20",IF(AND(AC17&gt;19.99,AC17&lt;22.499),"15",IF(AND(AC17&gt;14.99,AC17&lt;20),"10","Xem lại"))))))</f>
        <v>25</v>
      </c>
      <c r="AE17" s="48">
        <v>8</v>
      </c>
      <c r="AF17" s="48">
        <v>8.3000000000000007</v>
      </c>
      <c r="AG17" s="48">
        <v>8.3000000000000007</v>
      </c>
      <c r="AH17" s="48">
        <f>SUM(AE17:AG17)/3</f>
        <v>8.2000000000000011</v>
      </c>
      <c r="AI17" s="53" t="str">
        <f>IF(AH17&gt;8.99,"10",IF(AND(AH17&gt;7.999,AH17&lt;8.99),"7",IF(AND(AH17&gt;6.99,AH17&lt;7.999),"5",IF(AND(AH17&gt;6.499,AH17&lt;6.99),"3","Xem lại"))))</f>
        <v>7</v>
      </c>
      <c r="AJ17" s="48" t="s">
        <v>52</v>
      </c>
      <c r="AK17" s="50">
        <v>5</v>
      </c>
      <c r="AL17" s="55">
        <f>W17+AD17+AI17+AK17</f>
        <v>77</v>
      </c>
      <c r="AM17" s="55">
        <v>7</v>
      </c>
    </row>
    <row r="18" spans="1:40" s="56" customFormat="1" ht="27.75" customHeight="1" x14ac:dyDescent="0.25">
      <c r="A18" s="45">
        <v>10</v>
      </c>
      <c r="B18" s="40">
        <v>108</v>
      </c>
      <c r="C18" s="41" t="s">
        <v>56</v>
      </c>
      <c r="D18" s="46" t="str">
        <f>LEFT(C18,LEN(C18)-LEN(E18))</f>
        <v xml:space="preserve"> Đặng Minh </v>
      </c>
      <c r="E18" s="47" t="str">
        <f>IF(ISERROR(FIND(" ",TRIM(C18),1)),"",RIGHT(TRIM(C18),LEN(TRIM(C18)) -FIND("#",SUBSTITUTE(TRIM(C18)," ","#",LEN(TRIM(C18))-LEN(SUBSTITUTE(TRIM(C18)," ",""))))))</f>
        <v>Khôi</v>
      </c>
      <c r="F18" s="48"/>
      <c r="G18" s="49">
        <v>35454</v>
      </c>
      <c r="H18" s="50" t="s">
        <v>33</v>
      </c>
      <c r="I18" s="51">
        <v>1</v>
      </c>
      <c r="J18" s="42"/>
      <c r="K18" s="42" t="s">
        <v>33</v>
      </c>
      <c r="L18" s="43">
        <v>17310403</v>
      </c>
      <c r="M18" s="43">
        <v>1093</v>
      </c>
      <c r="N18" s="43">
        <v>1093</v>
      </c>
      <c r="O18" s="43">
        <v>1093</v>
      </c>
      <c r="P18" s="43">
        <v>2</v>
      </c>
      <c r="Q18" s="43"/>
      <c r="R18" s="43">
        <v>151</v>
      </c>
      <c r="S18" s="52">
        <v>20025</v>
      </c>
      <c r="T18" s="48">
        <v>110</v>
      </c>
      <c r="U18" s="48">
        <v>2.5</v>
      </c>
      <c r="V18" s="48">
        <v>112.5</v>
      </c>
      <c r="W18" s="53" t="str">
        <f>IF(AND(T18&gt;119.9,T18&lt;140.99),"50",IF(AND(T18&gt;110.9,T18&lt;119.99),"45",IF(AND(T18&gt;100.99,T18&lt;110.09),"40",IF(AND(T18&gt;90.99,T18&lt;100.99),"30",IF(AND(T18&gt;83.49,T18&lt;90.99),"20","Xem lại")))))</f>
        <v>40</v>
      </c>
      <c r="X18" s="48">
        <v>6.5</v>
      </c>
      <c r="Y18" s="48">
        <v>7</v>
      </c>
      <c r="Z18" s="48">
        <v>7.5</v>
      </c>
      <c r="AA18" s="48"/>
      <c r="AB18" s="48"/>
      <c r="AC18" s="48">
        <f>SUM(X18:AB18)</f>
        <v>21</v>
      </c>
      <c r="AD18" s="53" t="str">
        <f>IF(AND(AC18&gt;28.49,AC18&lt;30.099),"35",IF(AND(AC18&gt;26.49,AC18&lt;28.499),"30",IF(AND(AC18&gt;24.499,AC18&lt;26.49),"25",IF(AND(AC18&gt;22.499,AC18&lt;24.499),"20",IF(AND(AC18&gt;19.99,AC18&lt;22.499),"15",IF(AND(AC18&gt;14.99,AC18&lt;20),"10","Xem lại"))))))</f>
        <v>15</v>
      </c>
      <c r="AE18" s="48">
        <v>8.3000000000000007</v>
      </c>
      <c r="AF18" s="48">
        <v>8.4</v>
      </c>
      <c r="AG18" s="48">
        <v>8.5</v>
      </c>
      <c r="AH18" s="48">
        <f>SUM(AE18:AG18)/3</f>
        <v>8.4</v>
      </c>
      <c r="AI18" s="53" t="str">
        <f>IF(AH18&gt;8.99,"10",IF(AND(AH18&gt;7.999,AH18&lt;8.99),"7",IF(AND(AH18&gt;6.99,AH18&lt;7.999),"5",IF(AND(AH18&gt;6.499,AH18&lt;6.99),"3","Xem lại"))))</f>
        <v>7</v>
      </c>
      <c r="AJ18" s="48"/>
      <c r="AK18" s="50"/>
      <c r="AL18" s="55">
        <f>W18+AD18+AI18+AK18</f>
        <v>62</v>
      </c>
      <c r="AM18" s="55">
        <v>6</v>
      </c>
    </row>
    <row r="19" spans="1:40" s="56" customFormat="1" ht="27.75" customHeight="1" x14ac:dyDescent="0.25">
      <c r="A19" s="45">
        <v>11</v>
      </c>
      <c r="B19" s="40">
        <v>615</v>
      </c>
      <c r="C19" s="41" t="s">
        <v>57</v>
      </c>
      <c r="D19" s="46" t="str">
        <f>LEFT(C19,LEN(C19)-LEN(E19))</f>
        <v xml:space="preserve"> Đào Phương </v>
      </c>
      <c r="E19" s="47" t="str">
        <f>IF(ISERROR(FIND(" ",TRIM(C19),1)),"",RIGHT(TRIM(C19),LEN(TRIM(C19)) -FIND("#",SUBSTITUTE(TRIM(C19)," ","#",LEN(TRIM(C19))-LEN(SUBSTITUTE(TRIM(C19)," ",""))))))</f>
        <v>Linh</v>
      </c>
      <c r="F19" s="48" t="s">
        <v>32</v>
      </c>
      <c r="G19" s="49">
        <v>35473</v>
      </c>
      <c r="H19" s="50" t="s">
        <v>33</v>
      </c>
      <c r="I19" s="51" t="s">
        <v>40</v>
      </c>
      <c r="J19" s="42"/>
      <c r="K19" s="42" t="s">
        <v>33</v>
      </c>
      <c r="L19" s="43">
        <v>152152510</v>
      </c>
      <c r="M19" s="43">
        <v>26004</v>
      </c>
      <c r="N19" s="43">
        <v>26004</v>
      </c>
      <c r="O19" s="43">
        <v>26004</v>
      </c>
      <c r="P19" s="43">
        <v>2</v>
      </c>
      <c r="Q19" s="43"/>
      <c r="R19" s="43">
        <v>151</v>
      </c>
      <c r="S19" s="52">
        <v>40059</v>
      </c>
      <c r="T19" s="48">
        <v>99</v>
      </c>
      <c r="U19" s="48">
        <v>2.5</v>
      </c>
      <c r="V19" s="48">
        <v>101.5</v>
      </c>
      <c r="W19" s="53" t="str">
        <f>IF(AND(T19&gt;119.9,T19&lt;140.99),"50",IF(AND(T19&gt;110.9,T19&lt;119.99),"45",IF(AND(T19&gt;100.99,T19&lt;110.09),"40",IF(AND(T19&gt;90.99,T19&lt;100.99),"30",IF(AND(T19&gt;83.49,T19&lt;90.99),"20","Xem lại")))))</f>
        <v>30</v>
      </c>
      <c r="X19" s="48">
        <v>7.5</v>
      </c>
      <c r="Y19" s="48">
        <v>6</v>
      </c>
      <c r="Z19" s="48">
        <v>6.75</v>
      </c>
      <c r="AA19" s="48"/>
      <c r="AB19" s="48"/>
      <c r="AC19" s="48">
        <f>SUM(X19:AB19)</f>
        <v>20.25</v>
      </c>
      <c r="AD19" s="53" t="str">
        <f>IF(AND(AC19&gt;28.49,AC19&lt;30.099),"35",IF(AND(AC19&gt;26.49,AC19&lt;28.499),"30",IF(AND(AC19&gt;24.499,AC19&lt;26.49),"25",IF(AND(AC19&gt;22.499,AC19&lt;24.499),"20",IF(AND(AC19&gt;19.99,AC19&lt;22.499),"15",IF(AND(AC19&gt;14.99,AC19&lt;20),"10","Xem lại"))))))</f>
        <v>15</v>
      </c>
      <c r="AE19" s="48">
        <v>8.1999999999999993</v>
      </c>
      <c r="AF19" s="48">
        <v>8</v>
      </c>
      <c r="AG19" s="48">
        <v>8.6</v>
      </c>
      <c r="AH19" s="48">
        <f>SUM(AE19:AG19)/3</f>
        <v>8.2666666666666657</v>
      </c>
      <c r="AI19" s="53" t="str">
        <f>IF(AH19&gt;8.99,"10",IF(AND(AH19&gt;7.999,AH19&lt;8.99),"7",IF(AND(AH19&gt;6.99,AH19&lt;7.999),"5",IF(AND(AH19&gt;6.499,AH19&lt;6.99),"3","Xem lại"))))</f>
        <v>7</v>
      </c>
      <c r="AJ19" s="48"/>
      <c r="AK19" s="50"/>
      <c r="AL19" s="55">
        <f>W19+AD19+AI19+AK19</f>
        <v>52</v>
      </c>
      <c r="AM19" s="55">
        <v>4.5</v>
      </c>
    </row>
    <row r="20" spans="1:40" s="56" customFormat="1" ht="27.75" customHeight="1" x14ac:dyDescent="0.25">
      <c r="A20" s="45">
        <v>12</v>
      </c>
      <c r="B20" s="40">
        <v>1683</v>
      </c>
      <c r="C20" s="41" t="s">
        <v>58</v>
      </c>
      <c r="D20" s="46" t="str">
        <f>LEFT(C20,LEN(C20)-LEN(E20))</f>
        <v xml:space="preserve"> Tạ Hồng </v>
      </c>
      <c r="E20" s="47" t="str">
        <f>IF(ISERROR(FIND(" ",TRIM(C20),1)),"",RIGHT(TRIM(C20),LEN(TRIM(C20)) -FIND("#",SUBSTITUTE(TRIM(C20)," ","#",LEN(TRIM(C20))-LEN(SUBSTITUTE(TRIM(C20)," ",""))))))</f>
        <v>Loan</v>
      </c>
      <c r="F20" s="48" t="s">
        <v>32</v>
      </c>
      <c r="G20" s="49">
        <v>35723</v>
      </c>
      <c r="H20" s="50" t="s">
        <v>33</v>
      </c>
      <c r="I20" s="51">
        <v>1</v>
      </c>
      <c r="J20" s="42"/>
      <c r="K20" s="42" t="s">
        <v>33</v>
      </c>
      <c r="L20" s="43">
        <v>13523984</v>
      </c>
      <c r="M20" s="43">
        <v>1237</v>
      </c>
      <c r="N20" s="43">
        <v>1237</v>
      </c>
      <c r="O20" s="43">
        <v>1237</v>
      </c>
      <c r="P20" s="43">
        <v>3</v>
      </c>
      <c r="Q20" s="43"/>
      <c r="R20" s="43">
        <v>151</v>
      </c>
      <c r="S20" s="52">
        <v>8477</v>
      </c>
      <c r="T20" s="48">
        <v>107</v>
      </c>
      <c r="U20" s="48">
        <v>0</v>
      </c>
      <c r="V20" s="48">
        <v>107</v>
      </c>
      <c r="W20" s="53" t="str">
        <f>IF(AND(T20&gt;119.9,T20&lt;140.99),"50",IF(AND(T20&gt;110.9,T20&lt;119.99),"45",IF(AND(T20&gt;100.99,T20&lt;110.09),"40",IF(AND(T20&gt;90.99,T20&lt;100.99),"30",IF(AND(T20&gt;83.49,T20&lt;90.99),"20","Xem lại")))))</f>
        <v>40</v>
      </c>
      <c r="X20" s="48">
        <v>8.25</v>
      </c>
      <c r="Y20" s="48">
        <v>3.5</v>
      </c>
      <c r="Z20" s="48">
        <v>7.25</v>
      </c>
      <c r="AA20" s="48"/>
      <c r="AB20" s="48"/>
      <c r="AC20" s="48">
        <f>SUM(X20:AB20)</f>
        <v>19</v>
      </c>
      <c r="AD20" s="53" t="str">
        <f>IF(AND(AC20&gt;28.49,AC20&lt;30.099),"35",IF(AND(AC20&gt;26.49,AC20&lt;28.499),"30",IF(AND(AC20&gt;24.499,AC20&lt;26.49),"25",IF(AND(AC20&gt;22.499,AC20&lt;24.499),"20",IF(AND(AC20&gt;19.99,AC20&lt;22.499),"15",IF(AND(AC20&gt;14.99,AC20&lt;20),"10","Xem lại"))))))</f>
        <v>10</v>
      </c>
      <c r="AE20" s="48">
        <v>8.1</v>
      </c>
      <c r="AF20" s="48">
        <v>8.5</v>
      </c>
      <c r="AG20" s="48">
        <v>8.8000000000000007</v>
      </c>
      <c r="AH20" s="48">
        <f>SUM(AE20:AG20)/3</f>
        <v>8.4666666666666668</v>
      </c>
      <c r="AI20" s="53" t="str">
        <f>IF(AH20&gt;8.99,"10",IF(AND(AH20&gt;7.999,AH20&lt;8.99),"7",IF(AND(AH20&gt;6.99,AH20&lt;7.999),"5",IF(AND(AH20&gt;6.499,AH20&lt;6.99),"3","Xem lại"))))</f>
        <v>7</v>
      </c>
      <c r="AJ20" s="48"/>
      <c r="AK20" s="50"/>
      <c r="AL20" s="55">
        <f>W20+AD20+AI20+AK20</f>
        <v>57</v>
      </c>
      <c r="AM20" s="55">
        <v>6.5</v>
      </c>
    </row>
    <row r="21" spans="1:40" s="56" customFormat="1" ht="27.75" customHeight="1" x14ac:dyDescent="0.25">
      <c r="A21" s="45">
        <v>13</v>
      </c>
      <c r="B21" s="40">
        <v>1694</v>
      </c>
      <c r="C21" s="41" t="s">
        <v>59</v>
      </c>
      <c r="D21" s="46" t="str">
        <f>LEFT(C21,LEN(C21)-LEN(E21))</f>
        <v xml:space="preserve"> Trần Trọng Vũ </v>
      </c>
      <c r="E21" s="47" t="str">
        <f>IF(ISERROR(FIND(" ",TRIM(C21),1)),"",RIGHT(TRIM(C21),LEN(TRIM(C21)) -FIND("#",SUBSTITUTE(TRIM(C21)," ","#",LEN(TRIM(C21))-LEN(SUBSTITUTE(TRIM(C21)," ",""))))))</f>
        <v>Long</v>
      </c>
      <c r="F21" s="48"/>
      <c r="G21" s="49">
        <v>35449</v>
      </c>
      <c r="H21" s="50" t="s">
        <v>33</v>
      </c>
      <c r="I21" s="51">
        <v>1</v>
      </c>
      <c r="J21" s="42"/>
      <c r="K21" s="42" t="s">
        <v>33</v>
      </c>
      <c r="L21" s="43">
        <v>13568100</v>
      </c>
      <c r="M21" s="43">
        <v>1063</v>
      </c>
      <c r="N21" s="43">
        <v>1063</v>
      </c>
      <c r="O21" s="43">
        <v>1063</v>
      </c>
      <c r="P21" s="43">
        <v>3</v>
      </c>
      <c r="Q21" s="43"/>
      <c r="R21" s="43">
        <v>151</v>
      </c>
      <c r="S21" s="52">
        <v>29290</v>
      </c>
      <c r="T21" s="48">
        <v>107</v>
      </c>
      <c r="U21" s="48">
        <v>0</v>
      </c>
      <c r="V21" s="48">
        <v>107</v>
      </c>
      <c r="W21" s="53" t="str">
        <f>IF(AND(T21&gt;119.9,T21&lt;140.99),"50",IF(AND(T21&gt;110.9,T21&lt;119.99),"45",IF(AND(T21&gt;100.99,T21&lt;110.09),"40",IF(AND(T21&gt;90.99,T21&lt;100.99),"30",IF(AND(T21&gt;83.49,T21&lt;90.99),"20","Xem lại")))))</f>
        <v>40</v>
      </c>
      <c r="X21" s="48">
        <v>7</v>
      </c>
      <c r="Y21" s="48">
        <v>6.25</v>
      </c>
      <c r="Z21" s="48">
        <v>5</v>
      </c>
      <c r="AA21" s="48"/>
      <c r="AB21" s="48"/>
      <c r="AC21" s="48">
        <f>SUM(X21:AB21)</f>
        <v>18.25</v>
      </c>
      <c r="AD21" s="53" t="str">
        <f>IF(AND(AC21&gt;28.49,AC21&lt;30.099),"35",IF(AND(AC21&gt;26.49,AC21&lt;28.499),"30",IF(AND(AC21&gt;24.499,AC21&lt;26.49),"25",IF(AND(AC21&gt;22.499,AC21&lt;24.499),"20",IF(AND(AC21&gt;19.99,AC21&lt;22.499),"15",IF(AND(AC21&gt;14.99,AC21&lt;20),"10","Xem lại"))))))</f>
        <v>10</v>
      </c>
      <c r="AE21" s="48">
        <v>8.1999999999999993</v>
      </c>
      <c r="AF21" s="48">
        <v>8.1</v>
      </c>
      <c r="AG21" s="48">
        <v>8.6</v>
      </c>
      <c r="AH21" s="48">
        <f>SUM(AE21:AG21)/3</f>
        <v>8.2999999999999989</v>
      </c>
      <c r="AI21" s="53" t="str">
        <f>IF(AH21&gt;8.99,"10",IF(AND(AH21&gt;7.999,AH21&lt;8.99),"7",IF(AND(AH21&gt;6.99,AH21&lt;7.999),"5",IF(AND(AH21&gt;6.499,AH21&lt;6.99),"3","Xem lại"))))</f>
        <v>7</v>
      </c>
      <c r="AJ21" s="48"/>
      <c r="AK21" s="50"/>
      <c r="AL21" s="55">
        <f>W21+AD21+AI21+AK21</f>
        <v>57</v>
      </c>
      <c r="AM21" s="55">
        <v>4.5</v>
      </c>
    </row>
    <row r="22" spans="1:40" s="56" customFormat="1" ht="27.75" customHeight="1" x14ac:dyDescent="0.25">
      <c r="A22" s="45">
        <v>14</v>
      </c>
      <c r="B22" s="40">
        <v>2892</v>
      </c>
      <c r="C22" s="41" t="s">
        <v>60</v>
      </c>
      <c r="D22" s="46" t="str">
        <f>LEFT(C22,LEN(C22)-LEN(E22))</f>
        <v xml:space="preserve"> Thạch Phương </v>
      </c>
      <c r="E22" s="47" t="str">
        <f>IF(ISERROR(FIND(" ",TRIM(C22),1)),"",RIGHT(TRIM(C22),LEN(TRIM(C22)) -FIND("#",SUBSTITUTE(TRIM(C22)," ","#",LEN(TRIM(C22))-LEN(SUBSTITUTE(TRIM(C22)," ",""))))))</f>
        <v>Mai</v>
      </c>
      <c r="F22" s="48" t="s">
        <v>32</v>
      </c>
      <c r="G22" s="49">
        <v>35753</v>
      </c>
      <c r="H22" s="50" t="s">
        <v>61</v>
      </c>
      <c r="I22" s="51" t="s">
        <v>40</v>
      </c>
      <c r="J22" s="42"/>
      <c r="K22" s="42" t="s">
        <v>33</v>
      </c>
      <c r="L22" s="43">
        <v>13399623</v>
      </c>
      <c r="M22" s="43">
        <v>1058</v>
      </c>
      <c r="N22" s="43">
        <v>1058</v>
      </c>
      <c r="O22" s="43">
        <v>1033</v>
      </c>
      <c r="P22" s="43">
        <v>3</v>
      </c>
      <c r="Q22" s="43"/>
      <c r="R22" s="43">
        <v>151</v>
      </c>
      <c r="S22" s="52">
        <v>21426</v>
      </c>
      <c r="T22" s="48">
        <v>102</v>
      </c>
      <c r="U22" s="48">
        <v>0</v>
      </c>
      <c r="V22" s="48">
        <v>102</v>
      </c>
      <c r="W22" s="53" t="str">
        <f>IF(AND(T22&gt;119.9,T22&lt;140.99),"50",IF(AND(T22&gt;110.9,T22&lt;119.99),"45",IF(AND(T22&gt;100.99,T22&lt;110.09),"40",IF(AND(T22&gt;90.99,T22&lt;100.99),"30",IF(AND(T22&gt;83.49,T22&lt;90.99),"20","Xem lại")))))</f>
        <v>40</v>
      </c>
      <c r="X22" s="48">
        <v>7.25</v>
      </c>
      <c r="Y22" s="48">
        <v>7</v>
      </c>
      <c r="Z22" s="48">
        <v>9</v>
      </c>
      <c r="AA22" s="48"/>
      <c r="AB22" s="48"/>
      <c r="AC22" s="48">
        <f>SUM(X22:AB22)</f>
        <v>23.25</v>
      </c>
      <c r="AD22" s="53" t="str">
        <f>IF(AND(AC22&gt;28.49,AC22&lt;30.099),"35",IF(AND(AC22&gt;26.49,AC22&lt;28.499),"30",IF(AND(AC22&gt;24.499,AC22&lt;26.49),"25",IF(AND(AC22&gt;22.499,AC22&lt;24.499),"20",IF(AND(AC22&gt;19.99,AC22&lt;22.499),"15",IF(AND(AC22&gt;14.99,AC22&lt;20),"10","Xem lại"))))))</f>
        <v>20</v>
      </c>
      <c r="AE22" s="48">
        <v>8.9</v>
      </c>
      <c r="AF22" s="48">
        <v>8.9</v>
      </c>
      <c r="AG22" s="48">
        <v>9</v>
      </c>
      <c r="AH22" s="48">
        <f>SUM(AE22:AG22)/3</f>
        <v>8.9333333333333336</v>
      </c>
      <c r="AI22" s="53" t="str">
        <f>IF(AH22&gt;8.99,"10",IF(AND(AH22&gt;7.999,AH22&lt;8.99),"7",IF(AND(AH22&gt;6.99,AH22&lt;7.999),"5",IF(AND(AH22&gt;6.499,AH22&lt;6.99),"3","Xem lại"))))</f>
        <v>7</v>
      </c>
      <c r="AJ22" s="48"/>
      <c r="AK22" s="50"/>
      <c r="AL22" s="55">
        <f>W22+AD22+AI22+AK22</f>
        <v>67</v>
      </c>
      <c r="AM22" s="55">
        <v>9</v>
      </c>
    </row>
    <row r="23" spans="1:40" s="56" customFormat="1" ht="55.5" customHeight="1" x14ac:dyDescent="0.25">
      <c r="A23" s="45">
        <v>15</v>
      </c>
      <c r="B23" s="40">
        <v>2401</v>
      </c>
      <c r="C23" s="41" t="s">
        <v>62</v>
      </c>
      <c r="D23" s="46" t="str">
        <f>LEFT(C23,LEN(C23)-LEN(E23))</f>
        <v xml:space="preserve"> Bùi Trương Huệ </v>
      </c>
      <c r="E23" s="47" t="str">
        <f>IF(ISERROR(FIND(" ",TRIM(C23),1)),"",RIGHT(TRIM(C23),LEN(TRIM(C23)) -FIND("#",SUBSTITUTE(TRIM(C23)," ","#",LEN(TRIM(C23))-LEN(SUBSTITUTE(TRIM(C23)," ",""))))))</f>
        <v>Mẫn</v>
      </c>
      <c r="F23" s="48" t="s">
        <v>32</v>
      </c>
      <c r="G23" s="49">
        <v>35793</v>
      </c>
      <c r="H23" s="50" t="s">
        <v>33</v>
      </c>
      <c r="I23" s="51" t="s">
        <v>40</v>
      </c>
      <c r="J23" s="42"/>
      <c r="K23" s="42" t="s">
        <v>33</v>
      </c>
      <c r="L23" s="43">
        <v>101139173</v>
      </c>
      <c r="M23" s="43">
        <v>17080</v>
      </c>
      <c r="N23" s="43">
        <v>17080</v>
      </c>
      <c r="O23" s="43">
        <v>17080</v>
      </c>
      <c r="P23" s="43">
        <v>1</v>
      </c>
      <c r="Q23" s="43"/>
      <c r="R23" s="43">
        <v>151</v>
      </c>
      <c r="S23" s="52">
        <v>29398</v>
      </c>
      <c r="T23" s="48">
        <v>99</v>
      </c>
      <c r="U23" s="48">
        <v>5</v>
      </c>
      <c r="V23" s="48">
        <v>104</v>
      </c>
      <c r="W23" s="53" t="str">
        <f>IF(AND(T23&gt;119.9,T23&lt;140.99),"50",IF(AND(T23&gt;110.9,T23&lt;119.99),"45",IF(AND(T23&gt;100.99,T23&lt;110.09),"40",IF(AND(T23&gt;90.99,T23&lt;100.99),"30",IF(AND(T23&gt;83.49,T23&lt;90.99),"20","Xem lại")))))</f>
        <v>30</v>
      </c>
      <c r="X23" s="48">
        <v>7.5</v>
      </c>
      <c r="Y23" s="48">
        <v>5.25</v>
      </c>
      <c r="Z23" s="48">
        <v>5</v>
      </c>
      <c r="AA23" s="48"/>
      <c r="AB23" s="48"/>
      <c r="AC23" s="48">
        <f>SUM(X23:AB23)</f>
        <v>17.75</v>
      </c>
      <c r="AD23" s="53" t="str">
        <f>IF(AND(AC23&gt;28.49,AC23&lt;30.099),"35",IF(AND(AC23&gt;26.49,AC23&lt;28.499),"30",IF(AND(AC23&gt;24.499,AC23&lt;26.49),"25",IF(AND(AC23&gt;22.499,AC23&lt;24.499),"20",IF(AND(AC23&gt;19.99,AC23&lt;22.499),"15",IF(AND(AC23&gt;14.99,AC23&lt;20),"10","Xem lại"))))))</f>
        <v>10</v>
      </c>
      <c r="AE23" s="48">
        <v>8.6</v>
      </c>
      <c r="AF23" s="48">
        <v>8.6999999999999993</v>
      </c>
      <c r="AG23" s="48">
        <v>8.5</v>
      </c>
      <c r="AH23" s="48">
        <f>SUM(AE23:AG23)/3</f>
        <v>8.6</v>
      </c>
      <c r="AI23" s="53" t="str">
        <f>IF(AH23&gt;8.99,"10",IF(AND(AH23&gt;7.999,AH23&lt;8.99),"7",IF(AND(AH23&gt;6.99,AH23&lt;7.999),"5",IF(AND(AH23&gt;6.499,AH23&lt;6.99),"3","Xem lại"))))</f>
        <v>7</v>
      </c>
      <c r="AJ23" s="48" t="s">
        <v>63</v>
      </c>
      <c r="AK23" s="50">
        <v>5</v>
      </c>
      <c r="AL23" s="55">
        <f>W23+AD23+AI23+AK23</f>
        <v>52</v>
      </c>
      <c r="AM23" s="57">
        <v>6</v>
      </c>
    </row>
    <row r="24" spans="1:40" s="56" customFormat="1" ht="27.75" customHeight="1" x14ac:dyDescent="0.25">
      <c r="A24" s="45">
        <v>16</v>
      </c>
      <c r="B24" s="40">
        <v>883</v>
      </c>
      <c r="C24" s="41" t="s">
        <v>64</v>
      </c>
      <c r="D24" s="46" t="str">
        <f>LEFT(C24,LEN(C24)-LEN(E24))</f>
        <v xml:space="preserve"> Nguyễn Hồng </v>
      </c>
      <c r="E24" s="47" t="str">
        <f>IF(ISERROR(FIND(" ",TRIM(C24),1)),"",RIGHT(TRIM(C24),LEN(TRIM(C24)) -FIND("#",SUBSTITUTE(TRIM(C24)," ","#",LEN(TRIM(C24))-LEN(SUBSTITUTE(TRIM(C24)," ",""))))))</f>
        <v>Nam</v>
      </c>
      <c r="F24" s="48"/>
      <c r="G24" s="49">
        <v>35522</v>
      </c>
      <c r="H24" s="50" t="s">
        <v>33</v>
      </c>
      <c r="I24" s="51" t="s">
        <v>40</v>
      </c>
      <c r="J24" s="42"/>
      <c r="K24" s="42" t="s">
        <v>33</v>
      </c>
      <c r="L24" s="43">
        <v>13410008</v>
      </c>
      <c r="M24" s="43">
        <v>1025</v>
      </c>
      <c r="N24" s="43">
        <v>1025</v>
      </c>
      <c r="O24" s="43">
        <v>1025</v>
      </c>
      <c r="P24" s="43">
        <v>3</v>
      </c>
      <c r="Q24" s="43"/>
      <c r="R24" s="43">
        <v>151</v>
      </c>
      <c r="S24" s="52">
        <v>21836</v>
      </c>
      <c r="T24" s="48">
        <v>101</v>
      </c>
      <c r="U24" s="48">
        <v>0</v>
      </c>
      <c r="V24" s="48">
        <v>101</v>
      </c>
      <c r="W24" s="53" t="str">
        <f>IF(AND(T24&gt;119.9,T24&lt;140.99),"50",IF(AND(T24&gt;110.9,T24&lt;119.99),"45",IF(AND(T24&gt;100.99,T24&lt;110.09),"40",IF(AND(T24&gt;90.99,T24&lt;100.99),"30",IF(AND(T24&gt;83.49,T24&lt;90.99),"20","Xem lại")))))</f>
        <v>40</v>
      </c>
      <c r="X24" s="48">
        <v>8</v>
      </c>
      <c r="Y24" s="48">
        <v>4</v>
      </c>
      <c r="Z24" s="48">
        <v>7.5</v>
      </c>
      <c r="AA24" s="48"/>
      <c r="AB24" s="48"/>
      <c r="AC24" s="48">
        <f>SUM(X24:AB24)</f>
        <v>19.5</v>
      </c>
      <c r="AD24" s="53" t="str">
        <f>IF(AND(AC24&gt;28.49,AC24&lt;30.099),"35",IF(AND(AC24&gt;26.49,AC24&lt;28.499),"30",IF(AND(AC24&gt;24.499,AC24&lt;26.49),"25",IF(AND(AC24&gt;22.499,AC24&lt;24.499),"20",IF(AND(AC24&gt;19.99,AC24&lt;22.499),"15",IF(AND(AC24&gt;14.99,AC24&lt;20),"10","Xem lại"))))))</f>
        <v>10</v>
      </c>
      <c r="AE24" s="48">
        <v>8.1999999999999993</v>
      </c>
      <c r="AF24" s="48">
        <v>8.1999999999999993</v>
      </c>
      <c r="AG24" s="48">
        <v>8.1</v>
      </c>
      <c r="AH24" s="48">
        <f>SUM(AE24:AG24)/3</f>
        <v>8.1666666666666661</v>
      </c>
      <c r="AI24" s="53" t="str">
        <f>IF(AH24&gt;8.99,"10",IF(AND(AH24&gt;7.999,AH24&lt;8.99),"7",IF(AND(AH24&gt;6.99,AH24&lt;7.999),"5",IF(AND(AH24&gt;6.499,AH24&lt;6.99),"3","Xem lại"))))</f>
        <v>7</v>
      </c>
      <c r="AJ24" s="48"/>
      <c r="AK24" s="50"/>
      <c r="AL24" s="55">
        <f>W24+AD24+AI24+AK24</f>
        <v>57</v>
      </c>
      <c r="AM24" s="55">
        <v>7</v>
      </c>
    </row>
    <row r="25" spans="1:40" s="56" customFormat="1" ht="27.75" customHeight="1" x14ac:dyDescent="0.25">
      <c r="A25" s="45">
        <v>17</v>
      </c>
      <c r="B25" s="40">
        <v>2664</v>
      </c>
      <c r="C25" s="41" t="s">
        <v>65</v>
      </c>
      <c r="D25" s="46" t="str">
        <f>LEFT(C25,LEN(C25)-LEN(E25))</f>
        <v xml:space="preserve"> Nguyễn Thị Kim </v>
      </c>
      <c r="E25" s="47" t="str">
        <f>IF(ISERROR(FIND(" ",TRIM(C25),1)),"",RIGHT(TRIM(C25),LEN(TRIM(C25)) -FIND("#",SUBSTITUTE(TRIM(C25)," ","#",LEN(TRIM(C25))-LEN(SUBSTITUTE(TRIM(C25)," ",""))))))</f>
        <v>Ngân</v>
      </c>
      <c r="F25" s="48" t="s">
        <v>32</v>
      </c>
      <c r="G25" s="49">
        <v>35672</v>
      </c>
      <c r="H25" s="50" t="s">
        <v>33</v>
      </c>
      <c r="I25" s="51">
        <v>1</v>
      </c>
      <c r="J25" s="42"/>
      <c r="K25" s="42" t="s">
        <v>33</v>
      </c>
      <c r="L25" s="43">
        <v>125823851</v>
      </c>
      <c r="M25" s="43">
        <v>19009</v>
      </c>
      <c r="N25" s="43">
        <v>19009</v>
      </c>
      <c r="O25" s="43">
        <v>19009</v>
      </c>
      <c r="P25" s="43">
        <v>2</v>
      </c>
      <c r="Q25" s="43"/>
      <c r="R25" s="43">
        <v>151</v>
      </c>
      <c r="S25" s="52">
        <v>9991</v>
      </c>
      <c r="T25" s="48">
        <v>108</v>
      </c>
      <c r="U25" s="48">
        <v>2.5</v>
      </c>
      <c r="V25" s="48">
        <v>110.5</v>
      </c>
      <c r="W25" s="53" t="str">
        <f>IF(AND(T25&gt;119.9,T25&lt;140.99),"50",IF(AND(T25&gt;110.9,T25&lt;119.99),"45",IF(AND(T25&gt;100.99,T25&lt;110.09),"40",IF(AND(T25&gt;90.99,T25&lt;100.99),"30",IF(AND(T25&gt;83.49,T25&lt;90.99),"20","Xem lại")))))</f>
        <v>40</v>
      </c>
      <c r="X25" s="48">
        <v>7.25</v>
      </c>
      <c r="Y25" s="48">
        <v>6</v>
      </c>
      <c r="Z25" s="48">
        <v>6</v>
      </c>
      <c r="AA25" s="48"/>
      <c r="AB25" s="48"/>
      <c r="AC25" s="48">
        <f>SUM(X25:AB25)</f>
        <v>19.25</v>
      </c>
      <c r="AD25" s="53" t="str">
        <f>IF(AND(AC25&gt;28.49,AC25&lt;30.099),"35",IF(AND(AC25&gt;26.49,AC25&lt;28.499),"30",IF(AND(AC25&gt;24.499,AC25&lt;26.49),"25",IF(AND(AC25&gt;22.499,AC25&lt;24.499),"20",IF(AND(AC25&gt;19.99,AC25&lt;22.499),"15",IF(AND(AC25&gt;14.99,AC25&lt;20),"10","Xem lại"))))))</f>
        <v>10</v>
      </c>
      <c r="AE25" s="48">
        <v>8.1</v>
      </c>
      <c r="AF25" s="48">
        <v>8.4</v>
      </c>
      <c r="AG25" s="48">
        <v>8.5</v>
      </c>
      <c r="AH25" s="48">
        <f>SUM(AE25:AG25)/3</f>
        <v>8.3333333333333339</v>
      </c>
      <c r="AI25" s="53" t="str">
        <f>IF(AH25&gt;8.99,"10",IF(AND(AH25&gt;7.999,AH25&lt;8.99),"7",IF(AND(AH25&gt;6.99,AH25&lt;7.999),"5",IF(AND(AH25&gt;6.499,AH25&lt;6.99),"3","Xem lại"))))</f>
        <v>7</v>
      </c>
      <c r="AJ25" s="48"/>
      <c r="AK25" s="50"/>
      <c r="AL25" s="55">
        <f>W25+AD25+AI25+AK25</f>
        <v>57</v>
      </c>
      <c r="AM25" s="55">
        <v>5.5</v>
      </c>
    </row>
    <row r="26" spans="1:40" s="56" customFormat="1" ht="27.75" customHeight="1" x14ac:dyDescent="0.25">
      <c r="A26" s="45">
        <v>18</v>
      </c>
      <c r="B26" s="40">
        <v>2513</v>
      </c>
      <c r="C26" s="41" t="s">
        <v>66</v>
      </c>
      <c r="D26" s="46" t="str">
        <f>LEFT(C26,LEN(C26)-LEN(E26))</f>
        <v xml:space="preserve"> Khuất Thảo </v>
      </c>
      <c r="E26" s="47" t="str">
        <f>IF(ISERROR(FIND(" ",TRIM(C26),1)),"",RIGHT(TRIM(C26),LEN(TRIM(C26)) -FIND("#",SUBSTITUTE(TRIM(C26)," ","#",LEN(TRIM(C26))-LEN(SUBSTITUTE(TRIM(C26)," ",""))))))</f>
        <v>Nguyên</v>
      </c>
      <c r="F26" s="48" t="s">
        <v>32</v>
      </c>
      <c r="G26" s="49">
        <v>35742</v>
      </c>
      <c r="H26" s="50" t="s">
        <v>33</v>
      </c>
      <c r="I26" s="51">
        <v>1</v>
      </c>
      <c r="J26" s="42"/>
      <c r="K26" s="42" t="s">
        <v>33</v>
      </c>
      <c r="L26" s="43">
        <v>1197001579</v>
      </c>
      <c r="M26" s="43">
        <v>1078</v>
      </c>
      <c r="N26" s="43">
        <v>1078</v>
      </c>
      <c r="O26" s="43">
        <v>1078</v>
      </c>
      <c r="P26" s="43">
        <v>2</v>
      </c>
      <c r="Q26" s="43"/>
      <c r="R26" s="43">
        <v>151</v>
      </c>
      <c r="S26" s="52">
        <v>10252</v>
      </c>
      <c r="T26" s="48">
        <v>107</v>
      </c>
      <c r="U26" s="48">
        <v>2.5</v>
      </c>
      <c r="V26" s="48">
        <v>109.5</v>
      </c>
      <c r="W26" s="53" t="str">
        <f>IF(AND(T26&gt;119.9,T26&lt;140.99),"50",IF(AND(T26&gt;110.9,T26&lt;119.99),"45",IF(AND(T26&gt;100.99,T26&lt;110.09),"40",IF(AND(T26&gt;90.99,T26&lt;100.99),"30",IF(AND(T26&gt;83.49,T26&lt;90.99),"20","Xem lại")))))</f>
        <v>40</v>
      </c>
      <c r="X26" s="48">
        <v>7.5</v>
      </c>
      <c r="Y26" s="48">
        <v>6.75</v>
      </c>
      <c r="Z26" s="48">
        <v>5</v>
      </c>
      <c r="AA26" s="48"/>
      <c r="AB26" s="48"/>
      <c r="AC26" s="48">
        <f>SUM(X26:AB26)</f>
        <v>19.25</v>
      </c>
      <c r="AD26" s="53" t="str">
        <f>IF(AND(AC26&gt;28.49,AC26&lt;30.099),"35",IF(AND(AC26&gt;26.49,AC26&lt;28.499),"30",IF(AND(AC26&gt;24.499,AC26&lt;26.49),"25",IF(AND(AC26&gt;22.499,AC26&lt;24.499),"20",IF(AND(AC26&gt;19.99,AC26&lt;22.499),"15",IF(AND(AC26&gt;14.99,AC26&lt;20),"10","Xem lại"))))))</f>
        <v>10</v>
      </c>
      <c r="AE26" s="48">
        <v>8.5</v>
      </c>
      <c r="AF26" s="48">
        <v>8.1999999999999993</v>
      </c>
      <c r="AG26" s="48">
        <v>8.6999999999999993</v>
      </c>
      <c r="AH26" s="48">
        <f>SUM(AE26:AG26)/3</f>
        <v>8.4666666666666668</v>
      </c>
      <c r="AI26" s="53" t="str">
        <f>IF(AH26&gt;8.99,"10",IF(AND(AH26&gt;7.999,AH26&lt;8.99),"7",IF(AND(AH26&gt;6.99,AH26&lt;7.999),"5",IF(AND(AH26&gt;6.499,AH26&lt;6.99),"3","Xem lại"))))</f>
        <v>7</v>
      </c>
      <c r="AJ26" s="48"/>
      <c r="AK26" s="50"/>
      <c r="AL26" s="55">
        <f>W26+AD26+AI26+AK26</f>
        <v>57</v>
      </c>
      <c r="AM26" s="55">
        <v>4.5</v>
      </c>
    </row>
    <row r="27" spans="1:40" s="56" customFormat="1" ht="57.75" customHeight="1" x14ac:dyDescent="0.25">
      <c r="A27" s="45">
        <v>19</v>
      </c>
      <c r="B27" s="40"/>
      <c r="C27" s="41"/>
      <c r="D27" s="46" t="s">
        <v>67</v>
      </c>
      <c r="E27" s="47" t="s">
        <v>68</v>
      </c>
      <c r="F27" s="48"/>
      <c r="G27" s="49">
        <v>35462</v>
      </c>
      <c r="H27" s="50" t="s">
        <v>33</v>
      </c>
      <c r="I27" s="51" t="s">
        <v>69</v>
      </c>
      <c r="J27" s="42"/>
      <c r="K27" s="42" t="s">
        <v>33</v>
      </c>
      <c r="L27" s="43"/>
      <c r="M27" s="43"/>
      <c r="N27" s="43"/>
      <c r="O27" s="43"/>
      <c r="P27" s="43"/>
      <c r="Q27" s="43"/>
      <c r="R27" s="43"/>
      <c r="S27" s="52"/>
      <c r="T27" s="58" t="s">
        <v>89</v>
      </c>
      <c r="U27" s="59"/>
      <c r="V27" s="60"/>
      <c r="W27" s="53">
        <v>50</v>
      </c>
      <c r="X27" s="48">
        <v>8.25</v>
      </c>
      <c r="Y27" s="48">
        <v>8.5</v>
      </c>
      <c r="Z27" s="48">
        <v>6.75</v>
      </c>
      <c r="AA27" s="48"/>
      <c r="AB27" s="48"/>
      <c r="AC27" s="48">
        <f>SUM(X27:AB27)</f>
        <v>23.5</v>
      </c>
      <c r="AD27" s="53" t="str">
        <f>IF(AND(AC27&gt;28.49,AC27&lt;30.099),"35",IF(AND(AC27&gt;26.49,AC27&lt;28.499),"30",IF(AND(AC27&gt;24.499,AC27&lt;26.49),"25",IF(AND(AC27&gt;22.499,AC27&lt;24.499),"20",IF(AND(AC27&gt;19.99,AC27&lt;22.499),"15",IF(AND(AC27&gt;14.99,AC27&lt;20),"10","Xem lại"))))))</f>
        <v>20</v>
      </c>
      <c r="AE27" s="48">
        <v>8.3000000000000007</v>
      </c>
      <c r="AF27" s="48">
        <v>8.4</v>
      </c>
      <c r="AG27" s="48">
        <v>8.9</v>
      </c>
      <c r="AH27" s="48">
        <f>SUM(AE27:AG27)/3</f>
        <v>8.5333333333333332</v>
      </c>
      <c r="AI27" s="53" t="str">
        <f>IF(AH27&gt;8.99,"10",IF(AND(AH27&gt;7.999,AH27&lt;8.99),"7",IF(AND(AH27&gt;6.99,AH27&lt;7.999),"5",IF(AND(AH27&gt;6.499,AH27&lt;6.99),"3","Xem lại"))))</f>
        <v>7</v>
      </c>
      <c r="AJ27" s="48"/>
      <c r="AK27" s="50"/>
      <c r="AL27" s="55">
        <f>W27+AD27+AI27+AK27</f>
        <v>77</v>
      </c>
      <c r="AM27" s="55">
        <v>8</v>
      </c>
    </row>
    <row r="28" spans="1:40" s="56" customFormat="1" ht="98.25" customHeight="1" x14ac:dyDescent="0.25">
      <c r="A28" s="45">
        <v>20</v>
      </c>
      <c r="B28" s="40">
        <v>2339</v>
      </c>
      <c r="C28" s="41" t="s">
        <v>70</v>
      </c>
      <c r="D28" s="46" t="str">
        <f>LEFT(C28,LEN(C28)-LEN(E28))</f>
        <v xml:space="preserve"> Phan Thị </v>
      </c>
      <c r="E28" s="47" t="str">
        <f>IF(ISERROR(FIND(" ",TRIM(C28),1)),"",RIGHT(TRIM(C28),LEN(TRIM(C28)) -FIND("#",SUBSTITUTE(TRIM(C28)," ","#",LEN(TRIM(C28))-LEN(SUBSTITUTE(TRIM(C28)," ",""))))))</f>
        <v>Thùy</v>
      </c>
      <c r="F28" s="48" t="s">
        <v>32</v>
      </c>
      <c r="G28" s="49">
        <v>35715</v>
      </c>
      <c r="H28" s="50" t="s">
        <v>33</v>
      </c>
      <c r="I28" s="51">
        <v>1</v>
      </c>
      <c r="J28" s="42"/>
      <c r="K28" s="42" t="s">
        <v>33</v>
      </c>
      <c r="L28" s="43">
        <v>122221449</v>
      </c>
      <c r="M28" s="43">
        <v>18040</v>
      </c>
      <c r="N28" s="43">
        <v>18040</v>
      </c>
      <c r="O28" s="43">
        <v>18040</v>
      </c>
      <c r="P28" s="43">
        <v>1</v>
      </c>
      <c r="Q28" s="43">
        <v>1</v>
      </c>
      <c r="R28" s="43">
        <v>151</v>
      </c>
      <c r="S28" s="52">
        <v>24385</v>
      </c>
      <c r="T28" s="48">
        <v>93</v>
      </c>
      <c r="U28" s="48">
        <v>17.5</v>
      </c>
      <c r="V28" s="48">
        <v>110.5</v>
      </c>
      <c r="W28" s="53" t="str">
        <f>IF(AND(T28&gt;119.9,T28&lt;140.99),"50",IF(AND(T28&gt;110.9,T28&lt;119.99),"45",IF(AND(T28&gt;100.99,T28&lt;110.09),"40",IF(AND(T28&gt;90.99,T28&lt;100.99),"30",IF(AND(T28&gt;83.49,T28&lt;90.99),"20","Xem lại")))))</f>
        <v>30</v>
      </c>
      <c r="X28" s="48">
        <v>6.5</v>
      </c>
      <c r="Y28" s="48">
        <v>7.5</v>
      </c>
      <c r="Z28" s="48">
        <v>7.25</v>
      </c>
      <c r="AA28" s="48"/>
      <c r="AB28" s="48"/>
      <c r="AC28" s="48">
        <f>SUM(X28:AB28)</f>
        <v>21.25</v>
      </c>
      <c r="AD28" s="53" t="str">
        <f>IF(AND(AC28&gt;28.49,AC28&lt;30.099),"35",IF(AND(AC28&gt;26.49,AC28&lt;28.499),"30",IF(AND(AC28&gt;24.499,AC28&lt;26.49),"25",IF(AND(AC28&gt;22.499,AC28&lt;24.499),"20",IF(AND(AC28&gt;19.99,AC28&lt;22.499),"15",IF(AND(AC28&gt;14.99,AC28&lt;20),"10","Xem lại"))))))</f>
        <v>15</v>
      </c>
      <c r="AE28" s="48">
        <v>7.7</v>
      </c>
      <c r="AF28" s="48">
        <v>7.8</v>
      </c>
      <c r="AG28" s="48">
        <v>7.8</v>
      </c>
      <c r="AH28" s="48">
        <f>SUM(AE28:AG28)/3</f>
        <v>7.7666666666666666</v>
      </c>
      <c r="AI28" s="53" t="str">
        <f>IF(AH28&gt;8.99,"10",IF(AND(AH28&gt;7.999,AH28&lt;8.99),"7",IF(AND(AH28&gt;6.99,AH28&lt;7.999),"5",IF(AND(AH28&gt;6.499,AH28&lt;6.99),"3","Xem lại"))))</f>
        <v>5</v>
      </c>
      <c r="AJ28" s="48" t="s">
        <v>71</v>
      </c>
      <c r="AK28" s="50">
        <v>5</v>
      </c>
      <c r="AL28" s="55">
        <f>W28+AD28+AI28+AK28</f>
        <v>55</v>
      </c>
      <c r="AM28" s="55">
        <v>5</v>
      </c>
    </row>
    <row r="29" spans="1:40" s="56" customFormat="1" ht="27.75" customHeight="1" x14ac:dyDescent="0.25">
      <c r="A29" s="45">
        <v>21</v>
      </c>
      <c r="B29" s="40">
        <v>351</v>
      </c>
      <c r="C29" s="41" t="s">
        <v>72</v>
      </c>
      <c r="D29" s="46" t="str">
        <f>LEFT(C29,LEN(C29)-LEN(E29))</f>
        <v xml:space="preserve"> Nguyễn Thị Thùy </v>
      </c>
      <c r="E29" s="47" t="str">
        <f>IF(ISERROR(FIND(" ",TRIM(C29),1)),"",RIGHT(TRIM(C29),LEN(TRIM(C29)) -FIND("#",SUBSTITUTE(TRIM(C29)," ","#",LEN(TRIM(C29))-LEN(SUBSTITUTE(TRIM(C29)," ",""))))))</f>
        <v>Trang</v>
      </c>
      <c r="F29" s="48" t="s">
        <v>32</v>
      </c>
      <c r="G29" s="49">
        <v>35522</v>
      </c>
      <c r="H29" s="50" t="s">
        <v>33</v>
      </c>
      <c r="I29" s="51" t="s">
        <v>40</v>
      </c>
      <c r="J29" s="42"/>
      <c r="K29" s="42" t="s">
        <v>33</v>
      </c>
      <c r="L29" s="43">
        <v>125728817</v>
      </c>
      <c r="M29" s="43">
        <v>19009</v>
      </c>
      <c r="N29" s="43">
        <v>19009</v>
      </c>
      <c r="O29" s="43">
        <v>19009</v>
      </c>
      <c r="P29" s="43">
        <v>2</v>
      </c>
      <c r="Q29" s="43"/>
      <c r="R29" s="43">
        <v>151</v>
      </c>
      <c r="S29" s="52">
        <v>32881</v>
      </c>
      <c r="T29" s="48">
        <v>103</v>
      </c>
      <c r="U29" s="48">
        <v>2.5</v>
      </c>
      <c r="V29" s="48">
        <v>105.5</v>
      </c>
      <c r="W29" s="53" t="str">
        <f>IF(AND(T29&gt;119.9,T29&lt;140.99),"50",IF(AND(T29&gt;110.9,T29&lt;119.99),"45",IF(AND(T29&gt;100.99,T29&lt;110.09),"40",IF(AND(T29&gt;90.99,T29&lt;100.99),"30",IF(AND(T29&gt;83.49,T29&lt;90.99),"20","Xem lại")))))</f>
        <v>40</v>
      </c>
      <c r="X29" s="48">
        <v>7.5</v>
      </c>
      <c r="Y29" s="48">
        <v>8</v>
      </c>
      <c r="Z29" s="48">
        <v>8.5</v>
      </c>
      <c r="AA29" s="48"/>
      <c r="AB29" s="48"/>
      <c r="AC29" s="48">
        <f>SUM(X29:AB29)</f>
        <v>24</v>
      </c>
      <c r="AD29" s="53" t="str">
        <f>IF(AND(AC29&gt;28.49,AC29&lt;30.099),"35",IF(AND(AC29&gt;26.49,AC29&lt;28.499),"30",IF(AND(AC29&gt;24.499,AC29&lt;26.49),"25",IF(AND(AC29&gt;22.499,AC29&lt;24.499),"20",IF(AND(AC29&gt;19.99,AC29&lt;22.499),"15",IF(AND(AC29&gt;14.99,AC29&lt;20),"10","Xem lại"))))))</f>
        <v>20</v>
      </c>
      <c r="AE29" s="48">
        <v>8.1999999999999993</v>
      </c>
      <c r="AF29" s="48">
        <v>8.1999999999999993</v>
      </c>
      <c r="AG29" s="48">
        <v>8.6999999999999993</v>
      </c>
      <c r="AH29" s="48">
        <f>SUM(AE29:AG29)/3</f>
        <v>8.3666666666666654</v>
      </c>
      <c r="AI29" s="53" t="str">
        <f>IF(AH29&gt;8.99,"10",IF(AND(AH29&gt;7.999,AH29&lt;8.99),"7",IF(AND(AH29&gt;6.99,AH29&lt;7.999),"5",IF(AND(AH29&gt;6.499,AH29&lt;6.99),"3","Xem lại"))))</f>
        <v>7</v>
      </c>
      <c r="AJ29" s="48"/>
      <c r="AK29" s="54"/>
      <c r="AL29" s="55">
        <f>W29+AD29+AI29+AK29</f>
        <v>67</v>
      </c>
      <c r="AM29" s="55">
        <v>6.5</v>
      </c>
    </row>
    <row r="31" spans="1:40" x14ac:dyDescent="0.25">
      <c r="D31" s="28" t="s">
        <v>88</v>
      </c>
      <c r="E31" s="10"/>
      <c r="F31" s="4"/>
      <c r="G31" s="4"/>
      <c r="H31" s="4"/>
      <c r="I31" s="3"/>
      <c r="J31" s="4"/>
      <c r="K31" s="5"/>
      <c r="L31" s="5"/>
      <c r="M31" s="5"/>
      <c r="N31" s="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7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8"/>
      <c r="AL31" s="8"/>
      <c r="AN31" s="4"/>
    </row>
    <row r="32" spans="1:40" x14ac:dyDescent="0.25">
      <c r="D32" s="28"/>
      <c r="E32" s="10"/>
      <c r="F32" s="4"/>
      <c r="G32" s="4"/>
      <c r="H32" s="4"/>
      <c r="I32" s="3"/>
      <c r="J32" s="4"/>
      <c r="K32" s="5"/>
      <c r="L32" s="5"/>
      <c r="M32" s="5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7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8"/>
      <c r="AL32" s="8"/>
      <c r="AN32" s="4"/>
    </row>
    <row r="33" spans="1:40" x14ac:dyDescent="0.25">
      <c r="D33" s="4"/>
      <c r="E33" s="10"/>
      <c r="F33" s="4"/>
      <c r="G33" s="4"/>
      <c r="H33" s="4"/>
      <c r="I33" s="3"/>
      <c r="J33" s="4"/>
      <c r="K33" s="5"/>
      <c r="L33" s="5"/>
      <c r="M33" s="5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7"/>
      <c r="AA33" s="4"/>
      <c r="AB33" s="4"/>
      <c r="AC33" s="4"/>
      <c r="AD33" s="4"/>
      <c r="AE33" s="4"/>
      <c r="AF33" s="4"/>
      <c r="AG33" s="4"/>
      <c r="AH33" s="4"/>
      <c r="AI33" s="4"/>
      <c r="AJ33" s="29" t="s">
        <v>86</v>
      </c>
      <c r="AK33" s="29"/>
      <c r="AL33" s="29"/>
      <c r="AM33" s="29"/>
      <c r="AN33" s="7"/>
    </row>
    <row r="34" spans="1:40" x14ac:dyDescent="0.25">
      <c r="A34" s="31"/>
      <c r="B34" s="3"/>
      <c r="D34" s="4"/>
      <c r="E34" s="4"/>
      <c r="F34" s="4"/>
      <c r="G34" s="4"/>
      <c r="H34" s="4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29"/>
      <c r="AK34" s="29"/>
      <c r="AL34" s="29"/>
      <c r="AM34" s="29"/>
      <c r="AN34" s="29"/>
    </row>
    <row r="35" spans="1:40" x14ac:dyDescent="0.25">
      <c r="A35" s="31"/>
      <c r="B35" s="3"/>
      <c r="D35" s="4"/>
      <c r="E35" s="4"/>
      <c r="F35" s="4"/>
      <c r="G35" s="4"/>
      <c r="H35" s="4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7"/>
      <c r="AK35" s="7"/>
      <c r="AL35" s="7"/>
      <c r="AM35" s="7"/>
      <c r="AN35" s="7"/>
    </row>
    <row r="36" spans="1:40" x14ac:dyDescent="0.25">
      <c r="A36" s="31"/>
      <c r="B36" s="3"/>
      <c r="D36" s="4"/>
      <c r="E36" s="4"/>
      <c r="F36" s="4"/>
      <c r="G36" s="4"/>
      <c r="H36" s="4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7"/>
      <c r="AK36" s="7"/>
      <c r="AL36" s="7"/>
      <c r="AM36" s="7"/>
      <c r="AN36" s="7"/>
    </row>
    <row r="37" spans="1:40" x14ac:dyDescent="0.25">
      <c r="A37" s="31"/>
      <c r="B37" s="3"/>
      <c r="D37" s="4"/>
      <c r="E37" s="4"/>
      <c r="F37" s="4"/>
      <c r="G37" s="4"/>
      <c r="H37" s="4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7"/>
      <c r="AK37" s="7"/>
      <c r="AL37" s="7"/>
      <c r="AM37" s="7"/>
      <c r="AN37" s="7"/>
    </row>
    <row r="38" spans="1:40" x14ac:dyDescent="0.25">
      <c r="A38" s="31"/>
      <c r="B38" s="3"/>
      <c r="D38" s="4"/>
      <c r="E38" s="4"/>
      <c r="F38" s="4"/>
      <c r="G38" s="4"/>
      <c r="H38" s="4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7"/>
      <c r="AK38" s="7"/>
      <c r="AL38" s="7"/>
      <c r="AM38" s="7"/>
      <c r="AN38" s="7"/>
    </row>
    <row r="39" spans="1:40" x14ac:dyDescent="0.25">
      <c r="A39" s="31"/>
      <c r="B39" s="3"/>
      <c r="D39" s="4"/>
      <c r="E39" s="4"/>
      <c r="F39" s="4"/>
      <c r="G39" s="4"/>
      <c r="H39" s="4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9" t="s">
        <v>87</v>
      </c>
      <c r="AK39" s="29"/>
      <c r="AL39" s="29"/>
      <c r="AM39" s="29"/>
      <c r="AN39" s="7"/>
    </row>
    <row r="40" spans="1:40" x14ac:dyDescent="0.25">
      <c r="A40" s="31"/>
      <c r="B40" s="3"/>
      <c r="H40" s="31"/>
      <c r="I40" s="3"/>
      <c r="J40" s="3"/>
      <c r="K40" s="3"/>
      <c r="W40" s="31"/>
      <c r="AH40" s="31"/>
      <c r="AI40" s="31"/>
      <c r="AK40" s="31"/>
    </row>
    <row r="41" spans="1:40" x14ac:dyDescent="0.25">
      <c r="A41" s="31"/>
      <c r="B41" s="3"/>
      <c r="H41" s="31"/>
      <c r="I41" s="3"/>
      <c r="J41" s="3"/>
      <c r="K41" s="3"/>
      <c r="W41" s="31"/>
      <c r="AH41" s="31"/>
      <c r="AI41" s="31"/>
      <c r="AK41" s="31"/>
    </row>
    <row r="42" spans="1:40" x14ac:dyDescent="0.25">
      <c r="A42" s="31"/>
      <c r="B42" s="3"/>
      <c r="H42" s="31"/>
      <c r="I42" s="3"/>
      <c r="J42" s="3"/>
      <c r="K42" s="3"/>
      <c r="W42" s="31"/>
      <c r="AH42" s="31"/>
      <c r="AI42" s="31"/>
      <c r="AK42" s="31"/>
    </row>
  </sheetData>
  <sortState ref="A9:AN29">
    <sortCondition ref="E9:E29"/>
  </sortState>
  <mergeCells count="24">
    <mergeCell ref="AJ33:AM33"/>
    <mergeCell ref="AJ39:AM39"/>
    <mergeCell ref="T27:V27"/>
    <mergeCell ref="AE7:AI7"/>
    <mergeCell ref="AJ7:AK7"/>
    <mergeCell ref="AL7:AL8"/>
    <mergeCell ref="AM7:AM8"/>
    <mergeCell ref="AJ34:AN34"/>
    <mergeCell ref="J7:J8"/>
    <mergeCell ref="K7:K8"/>
    <mergeCell ref="L7:L8"/>
    <mergeCell ref="S7:S8"/>
    <mergeCell ref="T7:W7"/>
    <mergeCell ref="X7:AD7"/>
    <mergeCell ref="A4:AM4"/>
    <mergeCell ref="A5:AM5"/>
    <mergeCell ref="A7:A8"/>
    <mergeCell ref="B7:B8"/>
    <mergeCell ref="D7:D8"/>
    <mergeCell ref="E7:E8"/>
    <mergeCell ref="F7:F8"/>
    <mergeCell ref="G7:G8"/>
    <mergeCell ref="H7:H8"/>
    <mergeCell ref="I7:I8"/>
  </mergeCells>
  <pageMargins left="0.25" right="0.25" top="0.5" bottom="0.5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opLeftCell="A11" zoomScale="90" zoomScaleNormal="90" workbookViewId="0">
      <selection activeCell="V13" sqref="V13"/>
    </sheetView>
  </sheetViews>
  <sheetFormatPr defaultColWidth="9" defaultRowHeight="18.75" x14ac:dyDescent="0.25"/>
  <cols>
    <col min="1" max="1" width="4.85546875" style="44" customWidth="1"/>
    <col min="2" max="2" width="6.7109375" style="2" hidden="1" customWidth="1"/>
    <col min="3" max="3" width="25.85546875" style="3" hidden="1" customWidth="1"/>
    <col min="4" max="4" width="17" style="31" customWidth="1"/>
    <col min="5" max="5" width="8.140625" style="31" customWidth="1"/>
    <col min="6" max="6" width="6.140625" style="31" customWidth="1"/>
    <col min="7" max="7" width="11.140625" style="31" customWidth="1"/>
    <col min="8" max="8" width="7.85546875" style="32" customWidth="1"/>
    <col min="9" max="9" width="6.140625" style="6" hidden="1" customWidth="1"/>
    <col min="10" max="10" width="10" style="6" hidden="1" customWidth="1"/>
    <col min="11" max="11" width="7.85546875" style="6" hidden="1" customWidth="1"/>
    <col min="12" max="12" width="16.7109375" style="3" hidden="1" customWidth="1"/>
    <col min="13" max="15" width="9.5703125" style="3" hidden="1" customWidth="1"/>
    <col min="16" max="16" width="7.42578125" style="3" hidden="1" customWidth="1"/>
    <col min="17" max="17" width="6.5703125" style="3" hidden="1" customWidth="1"/>
    <col min="18" max="18" width="8.140625" style="3" hidden="1" customWidth="1"/>
    <col min="19" max="19" width="9.28515625" style="3" hidden="1" customWidth="1"/>
    <col min="20" max="20" width="7.42578125" style="31" customWidth="1"/>
    <col min="21" max="21" width="5.28515625" style="31" customWidth="1"/>
    <col min="22" max="22" width="7" style="31" customWidth="1"/>
    <col min="23" max="23" width="6" style="33" customWidth="1"/>
    <col min="24" max="26" width="5.42578125" style="31" customWidth="1"/>
    <col min="27" max="28" width="5.28515625" style="31" customWidth="1"/>
    <col min="29" max="29" width="5.7109375" style="31" customWidth="1"/>
    <col min="30" max="30" width="6.140625" style="31" customWidth="1"/>
    <col min="31" max="33" width="4.7109375" style="31" customWidth="1"/>
    <col min="34" max="34" width="6.85546875" style="34" customWidth="1"/>
    <col min="35" max="35" width="7.28515625" style="34" customWidth="1"/>
    <col min="36" max="36" width="20.7109375" style="31" customWidth="1"/>
    <col min="37" max="37" width="6.28515625" style="32" customWidth="1"/>
    <col min="38" max="38" width="7" style="31" customWidth="1"/>
    <col min="39" max="39" width="8" style="4" customWidth="1"/>
    <col min="40" max="16384" width="9" style="31"/>
  </cols>
  <sheetData>
    <row r="1" spans="1:39" s="4" customFormat="1" x14ac:dyDescent="0.25">
      <c r="A1" s="1" t="s">
        <v>73</v>
      </c>
      <c r="B1" s="2"/>
      <c r="C1" s="3"/>
      <c r="H1" s="5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W1" s="7"/>
      <c r="AH1" s="8"/>
      <c r="AI1" s="8"/>
      <c r="AK1" s="5"/>
    </row>
    <row r="2" spans="1:39" s="4" customFormat="1" x14ac:dyDescent="0.25">
      <c r="A2" s="9" t="s">
        <v>74</v>
      </c>
      <c r="B2" s="2"/>
      <c r="C2" s="3"/>
      <c r="H2" s="5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W2" s="7"/>
      <c r="AH2" s="8"/>
      <c r="AI2" s="8"/>
      <c r="AK2" s="5"/>
    </row>
    <row r="3" spans="1:39" s="4" customFormat="1" x14ac:dyDescent="0.25">
      <c r="A3" s="10"/>
      <c r="B3" s="2"/>
      <c r="C3" s="3"/>
      <c r="H3" s="5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W3" s="7"/>
      <c r="AH3" s="8"/>
      <c r="AI3" s="8"/>
      <c r="AK3" s="5"/>
    </row>
    <row r="4" spans="1:39" s="4" customFormat="1" ht="40.5" customHeight="1" x14ac:dyDescent="0.25">
      <c r="A4" s="11" t="s">
        <v>76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4" customFormat="1" ht="21.75" customHeight="1" x14ac:dyDescent="0.25">
      <c r="A5" s="12" t="s">
        <v>75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21.75" customHeight="1" x14ac:dyDescent="0.25">
      <c r="A6" s="30"/>
    </row>
    <row r="7" spans="1:39" s="37" customFormat="1" ht="61.5" customHeight="1" x14ac:dyDescent="0.25">
      <c r="A7" s="13" t="s">
        <v>0</v>
      </c>
      <c r="B7" s="14" t="s">
        <v>1</v>
      </c>
      <c r="C7" s="15" t="s">
        <v>2</v>
      </c>
      <c r="D7" s="16" t="s">
        <v>3</v>
      </c>
      <c r="E7" s="17"/>
      <c r="F7" s="18" t="s">
        <v>77</v>
      </c>
      <c r="G7" s="18" t="s">
        <v>4</v>
      </c>
      <c r="H7" s="18" t="s">
        <v>78</v>
      </c>
      <c r="I7" s="35" t="s">
        <v>5</v>
      </c>
      <c r="J7" s="35" t="s">
        <v>6</v>
      </c>
      <c r="K7" s="35" t="s">
        <v>7</v>
      </c>
      <c r="L7" s="35" t="s">
        <v>8</v>
      </c>
      <c r="M7" s="15" t="s">
        <v>9</v>
      </c>
      <c r="N7" s="15" t="s">
        <v>10</v>
      </c>
      <c r="O7" s="15" t="s">
        <v>11</v>
      </c>
      <c r="P7" s="15" t="s">
        <v>12</v>
      </c>
      <c r="Q7" s="15" t="s">
        <v>13</v>
      </c>
      <c r="R7" s="15" t="s">
        <v>14</v>
      </c>
      <c r="S7" s="36" t="s">
        <v>15</v>
      </c>
      <c r="T7" s="21" t="s">
        <v>79</v>
      </c>
      <c r="U7" s="22"/>
      <c r="V7" s="22"/>
      <c r="W7" s="23"/>
      <c r="X7" s="21" t="s">
        <v>82</v>
      </c>
      <c r="Y7" s="22"/>
      <c r="Z7" s="22"/>
      <c r="AA7" s="22"/>
      <c r="AB7" s="22"/>
      <c r="AC7" s="22"/>
      <c r="AD7" s="23"/>
      <c r="AE7" s="21" t="s">
        <v>16</v>
      </c>
      <c r="AF7" s="22"/>
      <c r="AG7" s="22"/>
      <c r="AH7" s="22"/>
      <c r="AI7" s="23"/>
      <c r="AJ7" s="21" t="s">
        <v>17</v>
      </c>
      <c r="AK7" s="23"/>
      <c r="AL7" s="26" t="s">
        <v>84</v>
      </c>
      <c r="AM7" s="18" t="s">
        <v>18</v>
      </c>
    </row>
    <row r="8" spans="1:39" s="39" customFormat="1" ht="45" customHeight="1" x14ac:dyDescent="0.25">
      <c r="A8" s="13"/>
      <c r="B8" s="14"/>
      <c r="C8" s="19"/>
      <c r="D8" s="20"/>
      <c r="E8" s="17"/>
      <c r="F8" s="18"/>
      <c r="G8" s="18"/>
      <c r="H8" s="18"/>
      <c r="I8" s="35"/>
      <c r="J8" s="35"/>
      <c r="K8" s="35"/>
      <c r="L8" s="35"/>
      <c r="M8" s="19"/>
      <c r="N8" s="19"/>
      <c r="O8" s="19"/>
      <c r="P8" s="19"/>
      <c r="Q8" s="19"/>
      <c r="R8" s="19"/>
      <c r="S8" s="38"/>
      <c r="T8" s="24" t="s">
        <v>19</v>
      </c>
      <c r="U8" s="24" t="s">
        <v>80</v>
      </c>
      <c r="V8" s="24" t="s">
        <v>20</v>
      </c>
      <c r="W8" s="24" t="s">
        <v>81</v>
      </c>
      <c r="X8" s="24" t="s">
        <v>21</v>
      </c>
      <c r="Y8" s="24" t="s">
        <v>22</v>
      </c>
      <c r="Z8" s="24" t="s">
        <v>23</v>
      </c>
      <c r="AA8" s="24" t="s">
        <v>24</v>
      </c>
      <c r="AB8" s="24" t="s">
        <v>25</v>
      </c>
      <c r="AC8" s="24" t="s">
        <v>26</v>
      </c>
      <c r="AD8" s="24" t="s">
        <v>81</v>
      </c>
      <c r="AE8" s="24" t="s">
        <v>27</v>
      </c>
      <c r="AF8" s="24" t="s">
        <v>28</v>
      </c>
      <c r="AG8" s="24" t="s">
        <v>29</v>
      </c>
      <c r="AH8" s="24" t="s">
        <v>83</v>
      </c>
      <c r="AI8" s="24" t="s">
        <v>81</v>
      </c>
      <c r="AJ8" s="25" t="s">
        <v>30</v>
      </c>
      <c r="AK8" s="25" t="s">
        <v>81</v>
      </c>
      <c r="AL8" s="27"/>
      <c r="AM8" s="18"/>
    </row>
    <row r="9" spans="1:39" s="56" customFormat="1" ht="64.5" customHeight="1" x14ac:dyDescent="0.25">
      <c r="A9" s="45">
        <v>1</v>
      </c>
      <c r="B9" s="40">
        <v>2892</v>
      </c>
      <c r="C9" s="41" t="s">
        <v>60</v>
      </c>
      <c r="D9" s="46" t="str">
        <f>LEFT(C9,LEN(C9)-LEN(E9))</f>
        <v xml:space="preserve"> Thạch Phương </v>
      </c>
      <c r="E9" s="47" t="str">
        <f>IF(ISERROR(FIND(" ",TRIM(C9),1)),"",RIGHT(TRIM(C9),LEN(TRIM(C9)) -FIND("#",SUBSTITUTE(TRIM(C9)," ","#",LEN(TRIM(C9))-LEN(SUBSTITUTE(TRIM(C9)," ",""))))))</f>
        <v>Mai</v>
      </c>
      <c r="F9" s="48" t="s">
        <v>32</v>
      </c>
      <c r="G9" s="49">
        <v>35753</v>
      </c>
      <c r="H9" s="50" t="s">
        <v>61</v>
      </c>
      <c r="I9" s="51" t="s">
        <v>40</v>
      </c>
      <c r="J9" s="42"/>
      <c r="K9" s="42" t="s">
        <v>33</v>
      </c>
      <c r="L9" s="43">
        <v>13399623</v>
      </c>
      <c r="M9" s="43">
        <v>1058</v>
      </c>
      <c r="N9" s="43">
        <v>1058</v>
      </c>
      <c r="O9" s="43">
        <v>1033</v>
      </c>
      <c r="P9" s="43">
        <v>3</v>
      </c>
      <c r="Q9" s="43"/>
      <c r="R9" s="43">
        <v>151</v>
      </c>
      <c r="S9" s="52">
        <v>21426</v>
      </c>
      <c r="T9" s="48">
        <v>102</v>
      </c>
      <c r="U9" s="48">
        <v>0</v>
      </c>
      <c r="V9" s="48">
        <v>102</v>
      </c>
      <c r="W9" s="53" t="str">
        <f>IF(AND(T9&gt;119.9,T9&lt;140.99),"50",IF(AND(T9&gt;110.9,T9&lt;119.99),"45",IF(AND(T9&gt;100.99,T9&lt;110.09),"40",IF(AND(T9&gt;90.99,T9&lt;100.99),"30",IF(AND(T9&gt;83.49,T9&lt;90.99),"20","Xem lại")))))</f>
        <v>40</v>
      </c>
      <c r="X9" s="48">
        <v>7.25</v>
      </c>
      <c r="Y9" s="48">
        <v>7</v>
      </c>
      <c r="Z9" s="48">
        <v>9</v>
      </c>
      <c r="AA9" s="48"/>
      <c r="AB9" s="48"/>
      <c r="AC9" s="48">
        <f>SUM(X9:AB9)</f>
        <v>23.25</v>
      </c>
      <c r="AD9" s="53" t="str">
        <f>IF(AND(AC9&gt;28.49,AC9&lt;30.099),"35",IF(AND(AC9&gt;26.49,AC9&lt;28.499),"30",IF(AND(AC9&gt;24.499,AC9&lt;26.49),"25",IF(AND(AC9&gt;22.499,AC9&lt;24.499),"20",IF(AND(AC9&gt;19.99,AC9&lt;22.499),"15",IF(AND(AC9&gt;14.99,AC9&lt;20),"10","Xem lại"))))))</f>
        <v>20</v>
      </c>
      <c r="AE9" s="48">
        <v>8.9</v>
      </c>
      <c r="AF9" s="48">
        <v>8.9</v>
      </c>
      <c r="AG9" s="48">
        <v>9</v>
      </c>
      <c r="AH9" s="48">
        <f>SUM(AE9:AG9)/3</f>
        <v>8.9333333333333336</v>
      </c>
      <c r="AI9" s="53" t="str">
        <f>IF(AH9&gt;8.99,"10",IF(AND(AH9&gt;7.999,AH9&lt;8.99),"7",IF(AND(AH9&gt;6.99,AH9&lt;7.999),"5",IF(AND(AH9&gt;6.499,AH9&lt;6.99),"3","Xem lại"))))</f>
        <v>7</v>
      </c>
      <c r="AJ9" s="48"/>
      <c r="AK9" s="50"/>
      <c r="AL9" s="55">
        <f>W9+AD9+AI9+AK9</f>
        <v>67</v>
      </c>
      <c r="AM9" s="55">
        <v>9</v>
      </c>
    </row>
    <row r="10" spans="1:39" s="56" customFormat="1" ht="24.75" customHeight="1" x14ac:dyDescent="0.25">
      <c r="A10" s="45">
        <v>2</v>
      </c>
      <c r="B10" s="40"/>
      <c r="C10" s="41"/>
      <c r="D10" s="46" t="s">
        <v>67</v>
      </c>
      <c r="E10" s="47" t="s">
        <v>68</v>
      </c>
      <c r="F10" s="48"/>
      <c r="G10" s="49">
        <v>35462</v>
      </c>
      <c r="H10" s="50" t="s">
        <v>33</v>
      </c>
      <c r="I10" s="51" t="s">
        <v>69</v>
      </c>
      <c r="J10" s="42"/>
      <c r="K10" s="42" t="s">
        <v>33</v>
      </c>
      <c r="L10" s="43"/>
      <c r="M10" s="43"/>
      <c r="N10" s="43"/>
      <c r="O10" s="43"/>
      <c r="P10" s="43"/>
      <c r="Q10" s="43"/>
      <c r="R10" s="43"/>
      <c r="S10" s="52"/>
      <c r="T10" s="48"/>
      <c r="U10" s="48"/>
      <c r="V10" s="48"/>
      <c r="W10" s="53">
        <v>50</v>
      </c>
      <c r="X10" s="48">
        <v>8.25</v>
      </c>
      <c r="Y10" s="48">
        <v>8.5</v>
      </c>
      <c r="Z10" s="48">
        <v>6.75</v>
      </c>
      <c r="AA10" s="48"/>
      <c r="AB10" s="48"/>
      <c r="AC10" s="48">
        <f>SUM(X10:AB10)</f>
        <v>23.5</v>
      </c>
      <c r="AD10" s="53" t="str">
        <f>IF(AND(AC10&gt;28.49,AC10&lt;30.099),"35",IF(AND(AC10&gt;26.49,AC10&lt;28.499),"30",IF(AND(AC10&gt;24.499,AC10&lt;26.49),"25",IF(AND(AC10&gt;22.499,AC10&lt;24.499),"20",IF(AND(AC10&gt;19.99,AC10&lt;22.499),"15",IF(AND(AC10&gt;14.99,AC10&lt;20),"10","Xem lại"))))))</f>
        <v>20</v>
      </c>
      <c r="AE10" s="48">
        <v>8.3000000000000007</v>
      </c>
      <c r="AF10" s="48">
        <v>8.4</v>
      </c>
      <c r="AG10" s="48">
        <v>8.9</v>
      </c>
      <c r="AH10" s="48">
        <f>SUM(AE10:AG10)/3</f>
        <v>8.5333333333333332</v>
      </c>
      <c r="AI10" s="53" t="str">
        <f>IF(AH10&gt;8.99,"10",IF(AND(AH10&gt;7.999,AH10&lt;8.99),"7",IF(AND(AH10&gt;6.99,AH10&lt;7.999),"5",IF(AND(AH10&gt;6.499,AH10&lt;6.99),"3","Xem lại"))))</f>
        <v>7</v>
      </c>
      <c r="AJ10" s="48"/>
      <c r="AK10" s="50"/>
      <c r="AL10" s="55">
        <f>W10+AD10+AI10+AK10</f>
        <v>77</v>
      </c>
      <c r="AM10" s="55">
        <v>8</v>
      </c>
    </row>
    <row r="11" spans="1:39" s="56" customFormat="1" ht="24.75" customHeight="1" x14ac:dyDescent="0.25">
      <c r="A11" s="45">
        <v>3</v>
      </c>
      <c r="B11" s="40">
        <v>1964</v>
      </c>
      <c r="C11" s="41" t="s">
        <v>51</v>
      </c>
      <c r="D11" s="46" t="str">
        <f>LEFT(C11,LEN(C11)-LEN(E11))</f>
        <v xml:space="preserve"> Nguyễn Thị Ngọc </v>
      </c>
      <c r="E11" s="47" t="str">
        <f>IF(ISERROR(FIND(" ",TRIM(C11),1)),"",RIGHT(TRIM(C11),LEN(TRIM(C11)) -FIND("#",SUBSTITUTE(TRIM(C11)," ","#",LEN(TRIM(C11))-LEN(SUBSTITUTE(TRIM(C11)," ",""))))))</f>
        <v>Huyền</v>
      </c>
      <c r="F11" s="48" t="s">
        <v>32</v>
      </c>
      <c r="G11" s="49">
        <v>35459</v>
      </c>
      <c r="H11" s="50" t="s">
        <v>33</v>
      </c>
      <c r="I11" s="51">
        <v>1</v>
      </c>
      <c r="J11" s="42"/>
      <c r="K11" s="42" t="s">
        <v>33</v>
      </c>
      <c r="L11" s="43">
        <v>125814134</v>
      </c>
      <c r="M11" s="43">
        <v>19013</v>
      </c>
      <c r="N11" s="43">
        <v>19013</v>
      </c>
      <c r="O11" s="43">
        <v>19013</v>
      </c>
      <c r="P11" s="43">
        <v>2</v>
      </c>
      <c r="Q11" s="43"/>
      <c r="R11" s="43">
        <v>151</v>
      </c>
      <c r="S11" s="52">
        <v>19725</v>
      </c>
      <c r="T11" s="48">
        <v>107</v>
      </c>
      <c r="U11" s="48">
        <v>2.5</v>
      </c>
      <c r="V11" s="48">
        <v>109.5</v>
      </c>
      <c r="W11" s="53" t="str">
        <f>IF(AND(T11&gt;119.9,T11&lt;140.99),"50",IF(AND(T11&gt;110.9,T11&lt;119.99),"45",IF(AND(T11&gt;100.99,T11&lt;110.09),"40",IF(AND(T11&gt;90.99,T11&lt;100.99),"30",IF(AND(T11&gt;83.49,T11&lt;90.99),"20","Xem lại")))))</f>
        <v>40</v>
      </c>
      <c r="X11" s="48">
        <v>8.25</v>
      </c>
      <c r="Y11" s="48">
        <v>8</v>
      </c>
      <c r="Z11" s="48">
        <v>9</v>
      </c>
      <c r="AA11" s="48"/>
      <c r="AB11" s="48"/>
      <c r="AC11" s="48">
        <f>SUM(X11:AB11)</f>
        <v>25.25</v>
      </c>
      <c r="AD11" s="53" t="str">
        <f>IF(AND(AC11&gt;28.49,AC11&lt;30.099),"35",IF(AND(AC11&gt;26.49,AC11&lt;28.499),"30",IF(AND(AC11&gt;24.499,AC11&lt;26.49),"25",IF(AND(AC11&gt;22.499,AC11&lt;24.499),"20",IF(AND(AC11&gt;19.99,AC11&lt;22.499),"15",IF(AND(AC11&gt;14.99,AC11&lt;20),"10","Xem lại"))))))</f>
        <v>25</v>
      </c>
      <c r="AE11" s="48">
        <v>8</v>
      </c>
      <c r="AF11" s="48">
        <v>8.3000000000000007</v>
      </c>
      <c r="AG11" s="48">
        <v>8.3000000000000007</v>
      </c>
      <c r="AH11" s="48">
        <f>SUM(AE11:AG11)/3</f>
        <v>8.2000000000000011</v>
      </c>
      <c r="AI11" s="53" t="str">
        <f>IF(AH11&gt;8.99,"10",IF(AND(AH11&gt;7.999,AH11&lt;8.99),"7",IF(AND(AH11&gt;6.99,AH11&lt;7.999),"5",IF(AND(AH11&gt;6.499,AH11&lt;6.99),"3","Xem lại"))))</f>
        <v>7</v>
      </c>
      <c r="AJ11" s="48" t="s">
        <v>52</v>
      </c>
      <c r="AK11" s="50">
        <v>5</v>
      </c>
      <c r="AL11" s="55">
        <f>W11+AD11+AI11+AK11</f>
        <v>77</v>
      </c>
      <c r="AM11" s="55">
        <v>7</v>
      </c>
    </row>
    <row r="12" spans="1:39" s="56" customFormat="1" ht="24.75" customHeight="1" x14ac:dyDescent="0.25">
      <c r="A12" s="45">
        <v>4</v>
      </c>
      <c r="B12" s="40">
        <v>883</v>
      </c>
      <c r="C12" s="41" t="s">
        <v>64</v>
      </c>
      <c r="D12" s="46" t="str">
        <f>LEFT(C12,LEN(C12)-LEN(E12))</f>
        <v xml:space="preserve"> Nguyễn Hồng </v>
      </c>
      <c r="E12" s="47" t="str">
        <f>IF(ISERROR(FIND(" ",TRIM(C12),1)),"",RIGHT(TRIM(C12),LEN(TRIM(C12)) -FIND("#",SUBSTITUTE(TRIM(C12)," ","#",LEN(TRIM(C12))-LEN(SUBSTITUTE(TRIM(C12)," ",""))))))</f>
        <v>Nam</v>
      </c>
      <c r="F12" s="48"/>
      <c r="G12" s="49">
        <v>35522</v>
      </c>
      <c r="H12" s="50" t="s">
        <v>33</v>
      </c>
      <c r="I12" s="51" t="s">
        <v>40</v>
      </c>
      <c r="J12" s="42"/>
      <c r="K12" s="42" t="s">
        <v>33</v>
      </c>
      <c r="L12" s="43">
        <v>13410008</v>
      </c>
      <c r="M12" s="43">
        <v>1025</v>
      </c>
      <c r="N12" s="43">
        <v>1025</v>
      </c>
      <c r="O12" s="43">
        <v>1025</v>
      </c>
      <c r="P12" s="43">
        <v>3</v>
      </c>
      <c r="Q12" s="43"/>
      <c r="R12" s="43">
        <v>151</v>
      </c>
      <c r="S12" s="52">
        <v>21836</v>
      </c>
      <c r="T12" s="48">
        <v>101</v>
      </c>
      <c r="U12" s="48">
        <v>0</v>
      </c>
      <c r="V12" s="48">
        <v>101</v>
      </c>
      <c r="W12" s="53" t="str">
        <f>IF(AND(T12&gt;119.9,T12&lt;140.99),"50",IF(AND(T12&gt;110.9,T12&lt;119.99),"45",IF(AND(T12&gt;100.99,T12&lt;110.09),"40",IF(AND(T12&gt;90.99,T12&lt;100.99),"30",IF(AND(T12&gt;83.49,T12&lt;90.99),"20","Xem lại")))))</f>
        <v>40</v>
      </c>
      <c r="X12" s="48">
        <v>8</v>
      </c>
      <c r="Y12" s="48">
        <v>4</v>
      </c>
      <c r="Z12" s="48">
        <v>7.5</v>
      </c>
      <c r="AA12" s="48"/>
      <c r="AB12" s="48"/>
      <c r="AC12" s="48">
        <f>SUM(X12:AB12)</f>
        <v>19.5</v>
      </c>
      <c r="AD12" s="53" t="str">
        <f>IF(AND(AC12&gt;28.49,AC12&lt;30.099),"35",IF(AND(AC12&gt;26.49,AC12&lt;28.499),"30",IF(AND(AC12&gt;24.499,AC12&lt;26.49),"25",IF(AND(AC12&gt;22.499,AC12&lt;24.499),"20",IF(AND(AC12&gt;19.99,AC12&lt;22.499),"15",IF(AND(AC12&gt;14.99,AC12&lt;20),"10","Xem lại"))))))</f>
        <v>10</v>
      </c>
      <c r="AE12" s="48">
        <v>8.1999999999999993</v>
      </c>
      <c r="AF12" s="48">
        <v>8.1999999999999993</v>
      </c>
      <c r="AG12" s="48">
        <v>8.1</v>
      </c>
      <c r="AH12" s="48">
        <f>SUM(AE12:AG12)/3</f>
        <v>8.1666666666666661</v>
      </c>
      <c r="AI12" s="53" t="str">
        <f>IF(AH12&gt;8.99,"10",IF(AND(AH12&gt;7.999,AH12&lt;8.99),"7",IF(AND(AH12&gt;6.99,AH12&lt;7.999),"5",IF(AND(AH12&gt;6.499,AH12&lt;6.99),"3","Xem lại"))))</f>
        <v>7</v>
      </c>
      <c r="AJ12" s="48"/>
      <c r="AK12" s="50"/>
      <c r="AL12" s="55">
        <f>W12+AD12+AI12+AK12</f>
        <v>57</v>
      </c>
      <c r="AM12" s="55">
        <v>7</v>
      </c>
    </row>
    <row r="13" spans="1:39" s="56" customFormat="1" ht="24.75" customHeight="1" x14ac:dyDescent="0.25">
      <c r="A13" s="45">
        <v>5</v>
      </c>
      <c r="B13" s="40">
        <v>301</v>
      </c>
      <c r="C13" s="41" t="s">
        <v>41</v>
      </c>
      <c r="D13" s="46" t="str">
        <f>LEFT(C13,LEN(C13)-LEN(E13))</f>
        <v xml:space="preserve"> Trần Hoàng </v>
      </c>
      <c r="E13" s="47" t="str">
        <f>IF(ISERROR(FIND(" ",TRIM(C13),1)),"",RIGHT(TRIM(C13),LEN(TRIM(C13)) -FIND("#",SUBSTITUTE(TRIM(C13)," ","#",LEN(TRIM(C13))-LEN(SUBSTITUTE(TRIM(C13)," ",""))))))</f>
        <v>Dũng</v>
      </c>
      <c r="F13" s="48"/>
      <c r="G13" s="49">
        <v>35706</v>
      </c>
      <c r="H13" s="50" t="s">
        <v>33</v>
      </c>
      <c r="I13" s="51">
        <v>1</v>
      </c>
      <c r="J13" s="42"/>
      <c r="K13" s="42" t="s">
        <v>33</v>
      </c>
      <c r="L13" s="43">
        <v>135821997</v>
      </c>
      <c r="M13" s="43">
        <v>16012</v>
      </c>
      <c r="N13" s="43">
        <v>16012</v>
      </c>
      <c r="O13" s="43">
        <v>16012</v>
      </c>
      <c r="P13" s="43">
        <v>2</v>
      </c>
      <c r="Q13" s="43"/>
      <c r="R13" s="43">
        <v>151</v>
      </c>
      <c r="S13" s="52">
        <v>31733</v>
      </c>
      <c r="T13" s="48">
        <v>107</v>
      </c>
      <c r="U13" s="48">
        <v>2.5</v>
      </c>
      <c r="V13" s="48">
        <v>109.5</v>
      </c>
      <c r="W13" s="53" t="str">
        <f>IF(AND(T13&gt;119.9,T13&lt;140.99),"50",IF(AND(T13&gt;110.9,T13&lt;119.99),"45",IF(AND(T13&gt;100.99,T13&lt;110.09),"40",IF(AND(T13&gt;90.99,T13&lt;100.99),"30",IF(AND(T13&gt;83.49,T13&lt;90.99),"20","Xem lại")))))</f>
        <v>40</v>
      </c>
      <c r="X13" s="48">
        <v>8</v>
      </c>
      <c r="Y13" s="48">
        <v>5</v>
      </c>
      <c r="Z13" s="48">
        <v>6</v>
      </c>
      <c r="AA13" s="48"/>
      <c r="AB13" s="48"/>
      <c r="AC13" s="48">
        <f>SUM(X13:AB13)</f>
        <v>19</v>
      </c>
      <c r="AD13" s="53" t="str">
        <f>IF(AND(AC13&gt;28.49,AC13&lt;30.099),"35",IF(AND(AC13&gt;26.49,AC13&lt;28.499),"30",IF(AND(AC13&gt;24.499,AC13&lt;26.49),"25",IF(AND(AC13&gt;22.499,AC13&lt;24.499),"20",IF(AND(AC13&gt;19.99,AC13&lt;22.499),"15",IF(AND(AC13&gt;14.99,AC13&lt;20),"10","Xem lại"))))))</f>
        <v>10</v>
      </c>
      <c r="AE13" s="48">
        <v>8.6</v>
      </c>
      <c r="AF13" s="48">
        <v>8.6</v>
      </c>
      <c r="AG13" s="48">
        <v>8.6999999999999993</v>
      </c>
      <c r="AH13" s="48">
        <f>SUM(AE13:AG13)/3</f>
        <v>8.6333333333333329</v>
      </c>
      <c r="AI13" s="53" t="str">
        <f>IF(AH13&gt;8.99,"10",IF(AND(AH13&gt;7.999,AH13&lt;8.99),"7",IF(AND(AH13&gt;6.99,AH13&lt;7.999),"5",IF(AND(AH13&gt;6.499,AH13&lt;6.99),"3","Xem lại"))))</f>
        <v>7</v>
      </c>
      <c r="AJ13" s="48"/>
      <c r="AK13" s="50"/>
      <c r="AL13" s="55">
        <f>W13+AD13+AI13+AK13</f>
        <v>57</v>
      </c>
      <c r="AM13" s="55">
        <v>6.5</v>
      </c>
    </row>
    <row r="14" spans="1:39" s="56" customFormat="1" ht="24.75" customHeight="1" x14ac:dyDescent="0.25">
      <c r="A14" s="45">
        <v>6</v>
      </c>
      <c r="B14" s="40">
        <v>225</v>
      </c>
      <c r="C14" s="41" t="s">
        <v>49</v>
      </c>
      <c r="D14" s="46" t="str">
        <f>LEFT(C14,LEN(C14)-LEN(E14))</f>
        <v xml:space="preserve"> Phan Huy </v>
      </c>
      <c r="E14" s="47" t="str">
        <f>IF(ISERROR(FIND(" ",TRIM(C14),1)),"",RIGHT(TRIM(C14),LEN(TRIM(C14)) -FIND("#",SUBSTITUTE(TRIM(C14)," ","#",LEN(TRIM(C14))-LEN(SUBSTITUTE(TRIM(C14)," ",""))))))</f>
        <v>Hoàng</v>
      </c>
      <c r="F14" s="48"/>
      <c r="G14" s="49">
        <v>35436</v>
      </c>
      <c r="H14" s="50" t="s">
        <v>33</v>
      </c>
      <c r="I14" s="51">
        <v>1</v>
      </c>
      <c r="J14" s="42"/>
      <c r="K14" s="42" t="s">
        <v>33</v>
      </c>
      <c r="L14" s="43">
        <v>17456026</v>
      </c>
      <c r="M14" s="43">
        <v>1012</v>
      </c>
      <c r="N14" s="43">
        <v>1012</v>
      </c>
      <c r="O14" s="43">
        <v>1012</v>
      </c>
      <c r="P14" s="43">
        <v>3</v>
      </c>
      <c r="Q14" s="43"/>
      <c r="R14" s="43">
        <v>151</v>
      </c>
      <c r="S14" s="52">
        <v>28446</v>
      </c>
      <c r="T14" s="48">
        <v>109</v>
      </c>
      <c r="U14" s="48">
        <v>0</v>
      </c>
      <c r="V14" s="48">
        <v>109</v>
      </c>
      <c r="W14" s="53" t="str">
        <f>IF(AND(T14&gt;119.9,T14&lt;140.99),"50",IF(AND(T14&gt;110.9,T14&lt;119.99),"45",IF(AND(T14&gt;100.99,T14&lt;110.09),"40",IF(AND(T14&gt;90.99,T14&lt;100.99),"30",IF(AND(T14&gt;83.49,T14&lt;90.99),"20","Xem lại")))))</f>
        <v>40</v>
      </c>
      <c r="X14" s="48">
        <v>8</v>
      </c>
      <c r="Y14" s="48">
        <v>6</v>
      </c>
      <c r="Z14" s="48">
        <v>8</v>
      </c>
      <c r="AA14" s="48"/>
      <c r="AB14" s="48"/>
      <c r="AC14" s="48">
        <f>SUM(X14:AB14)</f>
        <v>22</v>
      </c>
      <c r="AD14" s="53" t="str">
        <f>IF(AND(AC14&gt;28.49,AC14&lt;30.099),"35",IF(AND(AC14&gt;26.49,AC14&lt;28.499),"30",IF(AND(AC14&gt;24.499,AC14&lt;26.49),"25",IF(AND(AC14&gt;22.499,AC14&lt;24.499),"20",IF(AND(AC14&gt;19.99,AC14&lt;22.499),"15",IF(AND(AC14&gt;14.99,AC14&lt;20),"10","Xem lại"))))))</f>
        <v>15</v>
      </c>
      <c r="AE14" s="48">
        <v>8.5</v>
      </c>
      <c r="AF14" s="48">
        <v>8.5</v>
      </c>
      <c r="AG14" s="48">
        <v>8.6</v>
      </c>
      <c r="AH14" s="48">
        <f>SUM(AE14:AG14)/3</f>
        <v>8.5333333333333332</v>
      </c>
      <c r="AI14" s="53" t="str">
        <f>IF(AH14&gt;8.99,"10",IF(AND(AH14&gt;7.999,AH14&lt;8.99),"7",IF(AND(AH14&gt;6.99,AH14&lt;7.999),"5",IF(AND(AH14&gt;6.499,AH14&lt;6.99),"3","Xem lại"))))</f>
        <v>7</v>
      </c>
      <c r="AJ14" s="48"/>
      <c r="AK14" s="50"/>
      <c r="AL14" s="55">
        <f>W14+AD14+AI14+AK14</f>
        <v>62</v>
      </c>
      <c r="AM14" s="55">
        <v>6.5</v>
      </c>
    </row>
    <row r="15" spans="1:39" s="56" customFormat="1" ht="24.75" customHeight="1" x14ac:dyDescent="0.25">
      <c r="A15" s="45">
        <v>7</v>
      </c>
      <c r="B15" s="40">
        <v>1683</v>
      </c>
      <c r="C15" s="41" t="s">
        <v>58</v>
      </c>
      <c r="D15" s="46" t="str">
        <f>LEFT(C15,LEN(C15)-LEN(E15))</f>
        <v xml:space="preserve"> Tạ Hồng </v>
      </c>
      <c r="E15" s="47" t="str">
        <f>IF(ISERROR(FIND(" ",TRIM(C15),1)),"",RIGHT(TRIM(C15),LEN(TRIM(C15)) -FIND("#",SUBSTITUTE(TRIM(C15)," ","#",LEN(TRIM(C15))-LEN(SUBSTITUTE(TRIM(C15)," ",""))))))</f>
        <v>Loan</v>
      </c>
      <c r="F15" s="48" t="s">
        <v>32</v>
      </c>
      <c r="G15" s="49">
        <v>35723</v>
      </c>
      <c r="H15" s="50" t="s">
        <v>33</v>
      </c>
      <c r="I15" s="51">
        <v>1</v>
      </c>
      <c r="J15" s="42"/>
      <c r="K15" s="42" t="s">
        <v>33</v>
      </c>
      <c r="L15" s="43">
        <v>13523984</v>
      </c>
      <c r="M15" s="43">
        <v>1237</v>
      </c>
      <c r="N15" s="43">
        <v>1237</v>
      </c>
      <c r="O15" s="43">
        <v>1237</v>
      </c>
      <c r="P15" s="43">
        <v>3</v>
      </c>
      <c r="Q15" s="43"/>
      <c r="R15" s="43">
        <v>151</v>
      </c>
      <c r="S15" s="52">
        <v>8477</v>
      </c>
      <c r="T15" s="48">
        <v>107</v>
      </c>
      <c r="U15" s="48">
        <v>0</v>
      </c>
      <c r="V15" s="48">
        <v>107</v>
      </c>
      <c r="W15" s="53" t="str">
        <f>IF(AND(T15&gt;119.9,T15&lt;140.99),"50",IF(AND(T15&gt;110.9,T15&lt;119.99),"45",IF(AND(T15&gt;100.99,T15&lt;110.09),"40",IF(AND(T15&gt;90.99,T15&lt;100.99),"30",IF(AND(T15&gt;83.49,T15&lt;90.99),"20","Xem lại")))))</f>
        <v>40</v>
      </c>
      <c r="X15" s="48">
        <v>8.25</v>
      </c>
      <c r="Y15" s="48">
        <v>3.5</v>
      </c>
      <c r="Z15" s="48">
        <v>7.25</v>
      </c>
      <c r="AA15" s="48"/>
      <c r="AB15" s="48"/>
      <c r="AC15" s="48">
        <f>SUM(X15:AB15)</f>
        <v>19</v>
      </c>
      <c r="AD15" s="53" t="str">
        <f>IF(AND(AC15&gt;28.49,AC15&lt;30.099),"35",IF(AND(AC15&gt;26.49,AC15&lt;28.499),"30",IF(AND(AC15&gt;24.499,AC15&lt;26.49),"25",IF(AND(AC15&gt;22.499,AC15&lt;24.499),"20",IF(AND(AC15&gt;19.99,AC15&lt;22.499),"15",IF(AND(AC15&gt;14.99,AC15&lt;20),"10","Xem lại"))))))</f>
        <v>10</v>
      </c>
      <c r="AE15" s="48">
        <v>8.1</v>
      </c>
      <c r="AF15" s="48">
        <v>8.5</v>
      </c>
      <c r="AG15" s="48">
        <v>8.8000000000000007</v>
      </c>
      <c r="AH15" s="48">
        <f>SUM(AE15:AG15)/3</f>
        <v>8.4666666666666668</v>
      </c>
      <c r="AI15" s="53" t="str">
        <f>IF(AH15&gt;8.99,"10",IF(AND(AH15&gt;7.999,AH15&lt;8.99),"7",IF(AND(AH15&gt;6.99,AH15&lt;7.999),"5",IF(AND(AH15&gt;6.499,AH15&lt;6.99),"3","Xem lại"))))</f>
        <v>7</v>
      </c>
      <c r="AJ15" s="48"/>
      <c r="AK15" s="50"/>
      <c r="AL15" s="55">
        <f>W15+AD15+AI15+AK15</f>
        <v>57</v>
      </c>
      <c r="AM15" s="55">
        <v>6.5</v>
      </c>
    </row>
    <row r="16" spans="1:39" s="56" customFormat="1" ht="24.75" customHeight="1" x14ac:dyDescent="0.25">
      <c r="A16" s="45">
        <v>8</v>
      </c>
      <c r="B16" s="40">
        <v>351</v>
      </c>
      <c r="C16" s="41" t="s">
        <v>72</v>
      </c>
      <c r="D16" s="46" t="str">
        <f>LEFT(C16,LEN(C16)-LEN(E16))</f>
        <v xml:space="preserve"> Nguyễn Thị Thùy </v>
      </c>
      <c r="E16" s="47" t="str">
        <f>IF(ISERROR(FIND(" ",TRIM(C16),1)),"",RIGHT(TRIM(C16),LEN(TRIM(C16)) -FIND("#",SUBSTITUTE(TRIM(C16)," ","#",LEN(TRIM(C16))-LEN(SUBSTITUTE(TRIM(C16)," ",""))))))</f>
        <v>Trang</v>
      </c>
      <c r="F16" s="48" t="s">
        <v>32</v>
      </c>
      <c r="G16" s="49">
        <v>35522</v>
      </c>
      <c r="H16" s="50" t="s">
        <v>33</v>
      </c>
      <c r="I16" s="51" t="s">
        <v>40</v>
      </c>
      <c r="J16" s="42"/>
      <c r="K16" s="42" t="s">
        <v>33</v>
      </c>
      <c r="L16" s="43">
        <v>125728817</v>
      </c>
      <c r="M16" s="43">
        <v>19009</v>
      </c>
      <c r="N16" s="43">
        <v>19009</v>
      </c>
      <c r="O16" s="43">
        <v>19009</v>
      </c>
      <c r="P16" s="43">
        <v>2</v>
      </c>
      <c r="Q16" s="43"/>
      <c r="R16" s="43">
        <v>151</v>
      </c>
      <c r="S16" s="52">
        <v>32881</v>
      </c>
      <c r="T16" s="48">
        <v>103</v>
      </c>
      <c r="U16" s="48">
        <v>2.5</v>
      </c>
      <c r="V16" s="48">
        <v>105.5</v>
      </c>
      <c r="W16" s="53" t="str">
        <f>IF(AND(T16&gt;119.9,T16&lt;140.99),"50",IF(AND(T16&gt;110.9,T16&lt;119.99),"45",IF(AND(T16&gt;100.99,T16&lt;110.09),"40",IF(AND(T16&gt;90.99,T16&lt;100.99),"30",IF(AND(T16&gt;83.49,T16&lt;90.99),"20","Xem lại")))))</f>
        <v>40</v>
      </c>
      <c r="X16" s="48">
        <v>7.5</v>
      </c>
      <c r="Y16" s="48">
        <v>8</v>
      </c>
      <c r="Z16" s="48">
        <v>8.5</v>
      </c>
      <c r="AA16" s="48"/>
      <c r="AB16" s="48"/>
      <c r="AC16" s="48">
        <f>SUM(X16:AB16)</f>
        <v>24</v>
      </c>
      <c r="AD16" s="53" t="str">
        <f>IF(AND(AC16&gt;28.49,AC16&lt;30.099),"35",IF(AND(AC16&gt;26.49,AC16&lt;28.499),"30",IF(AND(AC16&gt;24.499,AC16&lt;26.49),"25",IF(AND(AC16&gt;22.499,AC16&lt;24.499),"20",IF(AND(AC16&gt;19.99,AC16&lt;22.499),"15",IF(AND(AC16&gt;14.99,AC16&lt;20),"10","Xem lại"))))))</f>
        <v>20</v>
      </c>
      <c r="AE16" s="48">
        <v>8.1999999999999993</v>
      </c>
      <c r="AF16" s="48">
        <v>8.1999999999999993</v>
      </c>
      <c r="AG16" s="48">
        <v>8.6999999999999993</v>
      </c>
      <c r="AH16" s="48">
        <f>SUM(AE16:AG16)/3</f>
        <v>8.3666666666666654</v>
      </c>
      <c r="AI16" s="53" t="str">
        <f>IF(AH16&gt;8.99,"10",IF(AND(AH16&gt;7.999,AH16&lt;8.99),"7",IF(AND(AH16&gt;6.99,AH16&lt;7.999),"5",IF(AND(AH16&gt;6.499,AH16&lt;6.99),"3","Xem lại"))))</f>
        <v>7</v>
      </c>
      <c r="AJ16" s="48"/>
      <c r="AK16" s="54"/>
      <c r="AL16" s="55">
        <f>W16+AD16+AI16+AK16</f>
        <v>67</v>
      </c>
      <c r="AM16" s="55">
        <v>6.5</v>
      </c>
    </row>
    <row r="17" spans="1:39" s="56" customFormat="1" ht="24.75" customHeight="1" x14ac:dyDescent="0.25">
      <c r="A17" s="45">
        <v>9</v>
      </c>
      <c r="B17" s="40">
        <v>108</v>
      </c>
      <c r="C17" s="41" t="s">
        <v>56</v>
      </c>
      <c r="D17" s="46" t="str">
        <f>LEFT(C17,LEN(C17)-LEN(E17))</f>
        <v xml:space="preserve"> Đặng Minh </v>
      </c>
      <c r="E17" s="47" t="str">
        <f>IF(ISERROR(FIND(" ",TRIM(C17),1)),"",RIGHT(TRIM(C17),LEN(TRIM(C17)) -FIND("#",SUBSTITUTE(TRIM(C17)," ","#",LEN(TRIM(C17))-LEN(SUBSTITUTE(TRIM(C17)," ",""))))))</f>
        <v>Khôi</v>
      </c>
      <c r="F17" s="48"/>
      <c r="G17" s="49">
        <v>35454</v>
      </c>
      <c r="H17" s="50" t="s">
        <v>33</v>
      </c>
      <c r="I17" s="51">
        <v>1</v>
      </c>
      <c r="J17" s="42"/>
      <c r="K17" s="42" t="s">
        <v>33</v>
      </c>
      <c r="L17" s="43">
        <v>17310403</v>
      </c>
      <c r="M17" s="43">
        <v>1093</v>
      </c>
      <c r="N17" s="43">
        <v>1093</v>
      </c>
      <c r="O17" s="43">
        <v>1093</v>
      </c>
      <c r="P17" s="43">
        <v>2</v>
      </c>
      <c r="Q17" s="43"/>
      <c r="R17" s="43">
        <v>151</v>
      </c>
      <c r="S17" s="52">
        <v>20025</v>
      </c>
      <c r="T17" s="48">
        <v>110</v>
      </c>
      <c r="U17" s="48">
        <v>2.5</v>
      </c>
      <c r="V17" s="48">
        <v>112.5</v>
      </c>
      <c r="W17" s="53" t="str">
        <f>IF(AND(T17&gt;119.9,T17&lt;140.99),"50",IF(AND(T17&gt;110.9,T17&lt;119.99),"45",IF(AND(T17&gt;100.99,T17&lt;110.09),"40",IF(AND(T17&gt;90.99,T17&lt;100.99),"30",IF(AND(T17&gt;83.49,T17&lt;90.99),"20","Xem lại")))))</f>
        <v>40</v>
      </c>
      <c r="X17" s="48">
        <v>6.5</v>
      </c>
      <c r="Y17" s="48">
        <v>7</v>
      </c>
      <c r="Z17" s="48">
        <v>7.5</v>
      </c>
      <c r="AA17" s="48"/>
      <c r="AB17" s="48"/>
      <c r="AC17" s="48">
        <f>SUM(X17:AB17)</f>
        <v>21</v>
      </c>
      <c r="AD17" s="53" t="str">
        <f>IF(AND(AC17&gt;28.49,AC17&lt;30.099),"35",IF(AND(AC17&gt;26.49,AC17&lt;28.499),"30",IF(AND(AC17&gt;24.499,AC17&lt;26.49),"25",IF(AND(AC17&gt;22.499,AC17&lt;24.499),"20",IF(AND(AC17&gt;19.99,AC17&lt;22.499),"15",IF(AND(AC17&gt;14.99,AC17&lt;20),"10","Xem lại"))))))</f>
        <v>15</v>
      </c>
      <c r="AE17" s="48">
        <v>8.3000000000000007</v>
      </c>
      <c r="AF17" s="48">
        <v>8.4</v>
      </c>
      <c r="AG17" s="48">
        <v>8.5</v>
      </c>
      <c r="AH17" s="48">
        <f>SUM(AE17:AG17)/3</f>
        <v>8.4</v>
      </c>
      <c r="AI17" s="53" t="str">
        <f>IF(AH17&gt;8.99,"10",IF(AND(AH17&gt;7.999,AH17&lt;8.99),"7",IF(AND(AH17&gt;6.99,AH17&lt;7.999),"5",IF(AND(AH17&gt;6.499,AH17&lt;6.99),"3","Xem lại"))))</f>
        <v>7</v>
      </c>
      <c r="AJ17" s="48"/>
      <c r="AK17" s="50"/>
      <c r="AL17" s="55">
        <f>W17+AD17+AI17+AK17</f>
        <v>62</v>
      </c>
      <c r="AM17" s="55">
        <v>6</v>
      </c>
    </row>
    <row r="18" spans="1:39" s="56" customFormat="1" ht="24.75" customHeight="1" x14ac:dyDescent="0.25">
      <c r="A18" s="45">
        <v>10</v>
      </c>
      <c r="B18" s="40">
        <v>2401</v>
      </c>
      <c r="C18" s="41" t="s">
        <v>62</v>
      </c>
      <c r="D18" s="46" t="str">
        <f>LEFT(C18,LEN(C18)-LEN(E18))</f>
        <v xml:space="preserve"> Bùi Trương Huệ </v>
      </c>
      <c r="E18" s="47" t="str">
        <f>IF(ISERROR(FIND(" ",TRIM(C18),1)),"",RIGHT(TRIM(C18),LEN(TRIM(C18)) -FIND("#",SUBSTITUTE(TRIM(C18)," ","#",LEN(TRIM(C18))-LEN(SUBSTITUTE(TRIM(C18)," ",""))))))</f>
        <v>Mẫn</v>
      </c>
      <c r="F18" s="48" t="s">
        <v>32</v>
      </c>
      <c r="G18" s="49">
        <v>35793</v>
      </c>
      <c r="H18" s="50" t="s">
        <v>33</v>
      </c>
      <c r="I18" s="51" t="s">
        <v>40</v>
      </c>
      <c r="J18" s="42"/>
      <c r="K18" s="42" t="s">
        <v>33</v>
      </c>
      <c r="L18" s="43">
        <v>101139173</v>
      </c>
      <c r="M18" s="43">
        <v>17080</v>
      </c>
      <c r="N18" s="43">
        <v>17080</v>
      </c>
      <c r="O18" s="43">
        <v>17080</v>
      </c>
      <c r="P18" s="43">
        <v>1</v>
      </c>
      <c r="Q18" s="43"/>
      <c r="R18" s="43">
        <v>151</v>
      </c>
      <c r="S18" s="52">
        <v>29398</v>
      </c>
      <c r="T18" s="48">
        <v>99</v>
      </c>
      <c r="U18" s="48">
        <v>5</v>
      </c>
      <c r="V18" s="48">
        <v>104</v>
      </c>
      <c r="W18" s="53" t="str">
        <f>IF(AND(T18&gt;119.9,T18&lt;140.99),"50",IF(AND(T18&gt;110.9,T18&lt;119.99),"45",IF(AND(T18&gt;100.99,T18&lt;110.09),"40",IF(AND(T18&gt;90.99,T18&lt;100.99),"30",IF(AND(T18&gt;83.49,T18&lt;90.99),"20","Xem lại")))))</f>
        <v>30</v>
      </c>
      <c r="X18" s="48">
        <v>7.5</v>
      </c>
      <c r="Y18" s="48">
        <v>5.25</v>
      </c>
      <c r="Z18" s="48">
        <v>5</v>
      </c>
      <c r="AA18" s="48"/>
      <c r="AB18" s="48"/>
      <c r="AC18" s="48">
        <f>SUM(X18:AB18)</f>
        <v>17.75</v>
      </c>
      <c r="AD18" s="53" t="str">
        <f>IF(AND(AC18&gt;28.49,AC18&lt;30.099),"35",IF(AND(AC18&gt;26.49,AC18&lt;28.499),"30",IF(AND(AC18&gt;24.499,AC18&lt;26.49),"25",IF(AND(AC18&gt;22.499,AC18&lt;24.499),"20",IF(AND(AC18&gt;19.99,AC18&lt;22.499),"15",IF(AND(AC18&gt;14.99,AC18&lt;20),"10","Xem lại"))))))</f>
        <v>10</v>
      </c>
      <c r="AE18" s="48">
        <v>8.6</v>
      </c>
      <c r="AF18" s="48">
        <v>8.6999999999999993</v>
      </c>
      <c r="AG18" s="48">
        <v>8.5</v>
      </c>
      <c r="AH18" s="48">
        <f>SUM(AE18:AG18)/3</f>
        <v>8.6</v>
      </c>
      <c r="AI18" s="53" t="str">
        <f>IF(AH18&gt;8.99,"10",IF(AND(AH18&gt;7.999,AH18&lt;8.99),"7",IF(AND(AH18&gt;6.99,AH18&lt;7.999),"5",IF(AND(AH18&gt;6.499,AH18&lt;6.99),"3","Xem lại"))))</f>
        <v>7</v>
      </c>
      <c r="AJ18" s="48" t="s">
        <v>63</v>
      </c>
      <c r="AK18" s="50">
        <v>5</v>
      </c>
      <c r="AL18" s="55">
        <f>W18+AD18+AI18+AK18</f>
        <v>52</v>
      </c>
      <c r="AM18" s="57">
        <v>6</v>
      </c>
    </row>
    <row r="19" spans="1:39" s="56" customFormat="1" ht="24.75" customHeight="1" x14ac:dyDescent="0.25">
      <c r="A19" s="45">
        <v>11</v>
      </c>
      <c r="B19" s="40">
        <v>2888</v>
      </c>
      <c r="C19" s="41" t="s">
        <v>45</v>
      </c>
      <c r="D19" s="46" t="str">
        <f>LEFT(C19,LEN(C19)-LEN(E19))</f>
        <v xml:space="preserve"> Bùi Thị Hương </v>
      </c>
      <c r="E19" s="47" t="str">
        <f>IF(ISERROR(FIND(" ",TRIM(C19),1)),"",RIGHT(TRIM(C19),LEN(TRIM(C19)) -FIND("#",SUBSTITUTE(TRIM(C19)," ","#",LEN(TRIM(C19))-LEN(SUBSTITUTE(TRIM(C19)," ",""))))))</f>
        <v>Giang</v>
      </c>
      <c r="F19" s="48" t="s">
        <v>32</v>
      </c>
      <c r="G19" s="49">
        <v>35773</v>
      </c>
      <c r="H19" s="50" t="s">
        <v>33</v>
      </c>
      <c r="I19" s="51" t="s">
        <v>40</v>
      </c>
      <c r="J19" s="42"/>
      <c r="K19" s="42" t="s">
        <v>33</v>
      </c>
      <c r="L19" s="43">
        <v>17283129</v>
      </c>
      <c r="M19" s="43">
        <v>1210</v>
      </c>
      <c r="N19" s="43">
        <v>1210</v>
      </c>
      <c r="O19" s="43">
        <v>1210</v>
      </c>
      <c r="P19" s="43">
        <v>2</v>
      </c>
      <c r="Q19" s="43"/>
      <c r="R19" s="43">
        <v>151</v>
      </c>
      <c r="S19" s="52">
        <v>27562</v>
      </c>
      <c r="T19" s="48">
        <v>103</v>
      </c>
      <c r="U19" s="48">
        <v>2.5</v>
      </c>
      <c r="V19" s="48">
        <v>105.5</v>
      </c>
      <c r="W19" s="53" t="str">
        <f>IF(AND(T19&gt;119.9,T19&lt;140.99),"50",IF(AND(T19&gt;110.9,T19&lt;119.99),"45",IF(AND(T19&gt;100.99,T19&lt;110.09),"40",IF(AND(T19&gt;90.99,T19&lt;100.99),"30",IF(AND(T19&gt;83.49,T19&lt;90.99),"20","Xem lại")))))</f>
        <v>40</v>
      </c>
      <c r="X19" s="48">
        <v>8.25</v>
      </c>
      <c r="Y19" s="48">
        <v>7.5</v>
      </c>
      <c r="Z19" s="48">
        <v>5.75</v>
      </c>
      <c r="AA19" s="48"/>
      <c r="AB19" s="48"/>
      <c r="AC19" s="48">
        <f>SUM(X19:AB19)</f>
        <v>21.5</v>
      </c>
      <c r="AD19" s="53" t="str">
        <f>IF(AND(AC19&gt;28.49,AC19&lt;30.099),"35",IF(AND(AC19&gt;26.49,AC19&lt;28.499),"30",IF(AND(AC19&gt;24.499,AC19&lt;26.49),"25",IF(AND(AC19&gt;22.499,AC19&lt;24.499),"20",IF(AND(AC19&gt;19.99,AC19&lt;22.499),"15",IF(AND(AC19&gt;14.99,AC19&lt;20),"10","Xem lại"))))))</f>
        <v>15</v>
      </c>
      <c r="AE19" s="48">
        <v>8.4</v>
      </c>
      <c r="AF19" s="48">
        <v>8.1999999999999993</v>
      </c>
      <c r="AG19" s="48">
        <v>8.5</v>
      </c>
      <c r="AH19" s="48">
        <f>SUM(AE19:AG19)/3</f>
        <v>8.3666666666666671</v>
      </c>
      <c r="AI19" s="53" t="str">
        <f>IF(AH19&gt;8.99,"10",IF(AND(AH19&gt;7.999,AH19&lt;8.99),"7",IF(AND(AH19&gt;6.99,AH19&lt;7.999),"5",IF(AND(AH19&gt;6.499,AH19&lt;6.99),"3","Xem lại"))))</f>
        <v>7</v>
      </c>
      <c r="AJ19" s="48" t="s">
        <v>46</v>
      </c>
      <c r="AK19" s="50">
        <v>5</v>
      </c>
      <c r="AL19" s="55">
        <f>W19+AD19+AI19+AK19</f>
        <v>67</v>
      </c>
      <c r="AM19" s="55">
        <v>5.5</v>
      </c>
    </row>
    <row r="20" spans="1:39" s="56" customFormat="1" ht="24.75" customHeight="1" x14ac:dyDescent="0.25">
      <c r="A20" s="45">
        <v>12</v>
      </c>
      <c r="B20" s="40">
        <v>301</v>
      </c>
      <c r="C20" s="41" t="s">
        <v>55</v>
      </c>
      <c r="D20" s="46" t="str">
        <f>LEFT(C20,LEN(C20)-LEN(E20))</f>
        <v xml:space="preserve"> Nguyễn Thị </v>
      </c>
      <c r="E20" s="47" t="str">
        <f>IF(ISERROR(FIND(" ",TRIM(C20),1)),"",RIGHT(TRIM(C20),LEN(TRIM(C20)) -FIND("#",SUBSTITUTE(TRIM(C20)," ","#",LEN(TRIM(C20))-LEN(SUBSTITUTE(TRIM(C20)," ",""))))))</f>
        <v>Hường</v>
      </c>
      <c r="F20" s="48" t="s">
        <v>32</v>
      </c>
      <c r="G20" s="49">
        <v>35767</v>
      </c>
      <c r="H20" s="50" t="s">
        <v>33</v>
      </c>
      <c r="I20" s="51" t="s">
        <v>40</v>
      </c>
      <c r="J20" s="42"/>
      <c r="K20" s="42" t="s">
        <v>33</v>
      </c>
      <c r="L20" s="43">
        <v>142785417</v>
      </c>
      <c r="M20" s="43">
        <v>21032</v>
      </c>
      <c r="N20" s="43">
        <v>21032</v>
      </c>
      <c r="O20" s="43">
        <v>21032</v>
      </c>
      <c r="P20" s="43" t="s">
        <v>36</v>
      </c>
      <c r="Q20" s="43"/>
      <c r="R20" s="43">
        <v>151</v>
      </c>
      <c r="S20" s="52">
        <v>27692</v>
      </c>
      <c r="T20" s="48">
        <v>97</v>
      </c>
      <c r="U20" s="48">
        <v>5</v>
      </c>
      <c r="V20" s="48">
        <v>102</v>
      </c>
      <c r="W20" s="53" t="str">
        <f>IF(AND(T20&gt;119.9,T20&lt;140.99),"50",IF(AND(T20&gt;110.9,T20&lt;119.99),"45",IF(AND(T20&gt;100.99,T20&lt;110.09),"40",IF(AND(T20&gt;90.99,T20&lt;100.99),"30",IF(AND(T20&gt;83.49,T20&lt;90.99),"20","Xem lại")))))</f>
        <v>30</v>
      </c>
      <c r="X20" s="48">
        <v>7.25</v>
      </c>
      <c r="Y20" s="48">
        <v>5.5</v>
      </c>
      <c r="Z20" s="48">
        <v>5</v>
      </c>
      <c r="AA20" s="48"/>
      <c r="AB20" s="48"/>
      <c r="AC20" s="48">
        <f>SUM(X20:AB20)</f>
        <v>17.75</v>
      </c>
      <c r="AD20" s="53" t="str">
        <f>IF(AND(AC20&gt;28.49,AC20&lt;30.099),"35",IF(AND(AC20&gt;26.49,AC20&lt;28.499),"30",IF(AND(AC20&gt;24.499,AC20&lt;26.49),"25",IF(AND(AC20&gt;22.499,AC20&lt;24.499),"20",IF(AND(AC20&gt;19.99,AC20&lt;22.499),"15",IF(AND(AC20&gt;14.99,AC20&lt;20),"10","Xem lại"))))))</f>
        <v>10</v>
      </c>
      <c r="AE20" s="48">
        <v>7.9</v>
      </c>
      <c r="AF20" s="48">
        <v>7.9</v>
      </c>
      <c r="AG20" s="48">
        <v>8.3000000000000007</v>
      </c>
      <c r="AH20" s="48">
        <f>SUM(AE20:AG20)/3</f>
        <v>8.0333333333333332</v>
      </c>
      <c r="AI20" s="53" t="str">
        <f>IF(AH20&gt;8.99,"10",IF(AND(AH20&gt;7.999,AH20&lt;8.99),"7",IF(AND(AH20&gt;6.99,AH20&lt;7.999),"5",IF(AND(AH20&gt;6.499,AH20&lt;6.99),"3","Xem lại"))))</f>
        <v>7</v>
      </c>
      <c r="AJ20" s="48"/>
      <c r="AK20" s="50"/>
      <c r="AL20" s="55">
        <f>W20+AD20+AI20+AK20</f>
        <v>47</v>
      </c>
      <c r="AM20" s="55">
        <v>5.5</v>
      </c>
    </row>
    <row r="21" spans="1:39" s="56" customFormat="1" ht="24.75" customHeight="1" x14ac:dyDescent="0.25">
      <c r="A21" s="45">
        <v>13</v>
      </c>
      <c r="B21" s="40">
        <v>2664</v>
      </c>
      <c r="C21" s="41" t="s">
        <v>65</v>
      </c>
      <c r="D21" s="46" t="str">
        <f>LEFT(C21,LEN(C21)-LEN(E21))</f>
        <v xml:space="preserve"> Nguyễn Thị Kim </v>
      </c>
      <c r="E21" s="47" t="str">
        <f>IF(ISERROR(FIND(" ",TRIM(C21),1)),"",RIGHT(TRIM(C21),LEN(TRIM(C21)) -FIND("#",SUBSTITUTE(TRIM(C21)," ","#",LEN(TRIM(C21))-LEN(SUBSTITUTE(TRIM(C21)," ",""))))))</f>
        <v>Ngân</v>
      </c>
      <c r="F21" s="48" t="s">
        <v>32</v>
      </c>
      <c r="G21" s="49">
        <v>35672</v>
      </c>
      <c r="H21" s="50" t="s">
        <v>33</v>
      </c>
      <c r="I21" s="51">
        <v>1</v>
      </c>
      <c r="J21" s="42"/>
      <c r="K21" s="42" t="s">
        <v>33</v>
      </c>
      <c r="L21" s="43">
        <v>125823851</v>
      </c>
      <c r="M21" s="43">
        <v>19009</v>
      </c>
      <c r="N21" s="43">
        <v>19009</v>
      </c>
      <c r="O21" s="43">
        <v>19009</v>
      </c>
      <c r="P21" s="43">
        <v>2</v>
      </c>
      <c r="Q21" s="43"/>
      <c r="R21" s="43">
        <v>151</v>
      </c>
      <c r="S21" s="52">
        <v>9991</v>
      </c>
      <c r="T21" s="48">
        <v>108</v>
      </c>
      <c r="U21" s="48">
        <v>2.5</v>
      </c>
      <c r="V21" s="48">
        <v>110.5</v>
      </c>
      <c r="W21" s="53" t="str">
        <f>IF(AND(T21&gt;119.9,T21&lt;140.99),"50",IF(AND(T21&gt;110.9,T21&lt;119.99),"45",IF(AND(T21&gt;100.99,T21&lt;110.09),"40",IF(AND(T21&gt;90.99,T21&lt;100.99),"30",IF(AND(T21&gt;83.49,T21&lt;90.99),"20","Xem lại")))))</f>
        <v>40</v>
      </c>
      <c r="X21" s="48">
        <v>7.25</v>
      </c>
      <c r="Y21" s="48">
        <v>6</v>
      </c>
      <c r="Z21" s="48">
        <v>6</v>
      </c>
      <c r="AA21" s="48"/>
      <c r="AB21" s="48"/>
      <c r="AC21" s="48">
        <f>SUM(X21:AB21)</f>
        <v>19.25</v>
      </c>
      <c r="AD21" s="53" t="str">
        <f>IF(AND(AC21&gt;28.49,AC21&lt;30.099),"35",IF(AND(AC21&gt;26.49,AC21&lt;28.499),"30",IF(AND(AC21&gt;24.499,AC21&lt;26.49),"25",IF(AND(AC21&gt;22.499,AC21&lt;24.499),"20",IF(AND(AC21&gt;19.99,AC21&lt;22.499),"15",IF(AND(AC21&gt;14.99,AC21&lt;20),"10","Xem lại"))))))</f>
        <v>10</v>
      </c>
      <c r="AE21" s="48">
        <v>8.1</v>
      </c>
      <c r="AF21" s="48">
        <v>8.4</v>
      </c>
      <c r="AG21" s="48">
        <v>8.5</v>
      </c>
      <c r="AH21" s="48">
        <f>SUM(AE21:AG21)/3</f>
        <v>8.3333333333333339</v>
      </c>
      <c r="AI21" s="53" t="str">
        <f>IF(AH21&gt;8.99,"10",IF(AND(AH21&gt;7.999,AH21&lt;8.99),"7",IF(AND(AH21&gt;6.99,AH21&lt;7.999),"5",IF(AND(AH21&gt;6.499,AH21&lt;6.99),"3","Xem lại"))))</f>
        <v>7</v>
      </c>
      <c r="AJ21" s="48"/>
      <c r="AK21" s="50"/>
      <c r="AL21" s="55">
        <f>W21+AD21+AI21+AK21</f>
        <v>57</v>
      </c>
      <c r="AM21" s="55">
        <v>5.5</v>
      </c>
    </row>
    <row r="22" spans="1:39" s="56" customFormat="1" ht="24.75" customHeight="1" x14ac:dyDescent="0.25">
      <c r="A22" s="45">
        <v>14</v>
      </c>
      <c r="B22" s="40">
        <v>2335</v>
      </c>
      <c r="C22" s="41" t="s">
        <v>48</v>
      </c>
      <c r="D22" s="46" t="str">
        <f>LEFT(C22,LEN(C22)-LEN(E22))</f>
        <v xml:space="preserve"> Cao Thị Hương </v>
      </c>
      <c r="E22" s="47" t="str">
        <f>IF(ISERROR(FIND(" ",TRIM(C22),1)),"",RIGHT(TRIM(C22),LEN(TRIM(C22)) -FIND("#",SUBSTITUTE(TRIM(C22)," ","#",LEN(TRIM(C22))-LEN(SUBSTITUTE(TRIM(C22)," ",""))))))</f>
        <v>Hảo</v>
      </c>
      <c r="F22" s="48" t="s">
        <v>32</v>
      </c>
      <c r="G22" s="49">
        <v>35693</v>
      </c>
      <c r="H22" s="50" t="s">
        <v>33</v>
      </c>
      <c r="I22" s="51">
        <v>1</v>
      </c>
      <c r="J22" s="42"/>
      <c r="K22" s="42" t="s">
        <v>33</v>
      </c>
      <c r="L22" s="43">
        <v>32017087</v>
      </c>
      <c r="M22" s="43">
        <v>3048</v>
      </c>
      <c r="N22" s="43">
        <v>3048</v>
      </c>
      <c r="O22" s="43">
        <v>3048</v>
      </c>
      <c r="P22" s="43">
        <v>2</v>
      </c>
      <c r="Q22" s="43"/>
      <c r="R22" s="43">
        <v>151</v>
      </c>
      <c r="S22" s="52">
        <v>33807</v>
      </c>
      <c r="T22" s="48">
        <v>107</v>
      </c>
      <c r="U22" s="48">
        <v>2.5</v>
      </c>
      <c r="V22" s="48">
        <v>109.5</v>
      </c>
      <c r="W22" s="53" t="str">
        <f>IF(AND(T22&gt;119.9,T22&lt;140.99),"50",IF(AND(T22&gt;110.9,T22&lt;119.99),"45",IF(AND(T22&gt;100.99,T22&lt;110.09),"40",IF(AND(T22&gt;90.99,T22&lt;100.99),"30",IF(AND(T22&gt;83.49,T22&lt;90.99),"20","Xem lại")))))</f>
        <v>40</v>
      </c>
      <c r="X22" s="48">
        <v>8</v>
      </c>
      <c r="Y22" s="48">
        <v>8</v>
      </c>
      <c r="Z22" s="48">
        <v>5.75</v>
      </c>
      <c r="AA22" s="48"/>
      <c r="AB22" s="48"/>
      <c r="AC22" s="48">
        <f>SUM(X22:AB22)</f>
        <v>21.75</v>
      </c>
      <c r="AD22" s="53" t="str">
        <f>IF(AND(AC22&gt;28.49,AC22&lt;30.099),"35",IF(AND(AC22&gt;26.49,AC22&lt;28.499),"30",IF(AND(AC22&gt;24.499,AC22&lt;26.49),"25",IF(AND(AC22&gt;22.499,AC22&lt;24.499),"20",IF(AND(AC22&gt;19.99,AC22&lt;22.499),"15",IF(AND(AC22&gt;14.99,AC22&lt;20),"10","Xem lại"))))))</f>
        <v>15</v>
      </c>
      <c r="AE22" s="48">
        <v>8.5</v>
      </c>
      <c r="AF22" s="48">
        <v>8.6999999999999993</v>
      </c>
      <c r="AG22" s="48">
        <v>8.9</v>
      </c>
      <c r="AH22" s="48">
        <f>SUM(AE22:AG22)/3</f>
        <v>8.7000000000000011</v>
      </c>
      <c r="AI22" s="53" t="str">
        <f>IF(AH22&gt;8.99,"10",IF(AND(AH22&gt;7.999,AH22&lt;8.99),"7",IF(AND(AH22&gt;6.99,AH22&lt;7.999),"5",IF(AND(AH22&gt;6.499,AH22&lt;6.99),"3","Xem lại"))))</f>
        <v>7</v>
      </c>
      <c r="AJ22" s="48"/>
      <c r="AK22" s="50"/>
      <c r="AL22" s="55">
        <f>W22+AD22+AI22+AK22</f>
        <v>62</v>
      </c>
      <c r="AM22" s="55">
        <v>5</v>
      </c>
    </row>
    <row r="23" spans="1:39" s="56" customFormat="1" ht="24.75" customHeight="1" x14ac:dyDescent="0.25">
      <c r="A23" s="45">
        <v>15</v>
      </c>
      <c r="B23" s="40">
        <v>1447</v>
      </c>
      <c r="C23" s="41" t="s">
        <v>53</v>
      </c>
      <c r="D23" s="46" t="str">
        <f>LEFT(C23,LEN(C23)-LEN(E23))</f>
        <v xml:space="preserve"> Phạm Thị </v>
      </c>
      <c r="E23" s="47" t="str">
        <f>IF(ISERROR(FIND(" ",TRIM(C23),1)),"",RIGHT(TRIM(C23),LEN(TRIM(C23)) -FIND("#",SUBSTITUTE(TRIM(C23)," ","#",LEN(TRIM(C23))-LEN(SUBSTITUTE(TRIM(C23)," ",""))))))</f>
        <v>Hương</v>
      </c>
      <c r="F23" s="48" t="s">
        <v>32</v>
      </c>
      <c r="G23" s="49">
        <v>35780</v>
      </c>
      <c r="H23" s="50" t="s">
        <v>33</v>
      </c>
      <c r="I23" s="51">
        <v>1</v>
      </c>
      <c r="J23" s="42"/>
      <c r="K23" s="42" t="s">
        <v>33</v>
      </c>
      <c r="L23" s="43">
        <v>132315533</v>
      </c>
      <c r="M23" s="43">
        <v>15045</v>
      </c>
      <c r="N23" s="43">
        <v>15045</v>
      </c>
      <c r="O23" s="43">
        <v>15045</v>
      </c>
      <c r="P23" s="43">
        <v>1</v>
      </c>
      <c r="Q23" s="43"/>
      <c r="R23" s="43">
        <v>151</v>
      </c>
      <c r="S23" s="52">
        <v>4131</v>
      </c>
      <c r="T23" s="48">
        <v>100</v>
      </c>
      <c r="U23" s="48">
        <v>7.5</v>
      </c>
      <c r="V23" s="48">
        <v>107.5</v>
      </c>
      <c r="W23" s="53" t="str">
        <f>IF(AND(T23&gt;119.9,T23&lt;140.99),"50",IF(AND(T23&gt;110.9,T23&lt;119.99),"45",IF(AND(T23&gt;100.99,T23&lt;110.09),"40",IF(AND(T23&gt;90.99,T23&lt;100.99),"30",IF(AND(T23&gt;83.49,T23&lt;90.99),"20","Xem lại")))))</f>
        <v>30</v>
      </c>
      <c r="X23" s="48">
        <v>8.25</v>
      </c>
      <c r="Y23" s="48">
        <v>6.5</v>
      </c>
      <c r="Z23" s="48">
        <v>7.25</v>
      </c>
      <c r="AA23" s="48"/>
      <c r="AB23" s="48"/>
      <c r="AC23" s="48">
        <f>SUM(X23:AB23)</f>
        <v>22</v>
      </c>
      <c r="AD23" s="53" t="str">
        <f>IF(AND(AC23&gt;28.49,AC23&lt;30.099),"35",IF(AND(AC23&gt;26.49,AC23&lt;28.499),"30",IF(AND(AC23&gt;24.499,AC23&lt;26.49),"25",IF(AND(AC23&gt;22.499,AC23&lt;24.499),"20",IF(AND(AC23&gt;19.99,AC23&lt;22.499),"15",IF(AND(AC23&gt;14.99,AC23&lt;20),"10","Xem lại"))))))</f>
        <v>15</v>
      </c>
      <c r="AE23" s="48">
        <v>8.6999999999999993</v>
      </c>
      <c r="AF23" s="48">
        <v>8.9</v>
      </c>
      <c r="AG23" s="48">
        <v>8.9</v>
      </c>
      <c r="AH23" s="48">
        <f>SUM(AE23:AG23)/3</f>
        <v>8.8333333333333339</v>
      </c>
      <c r="AI23" s="53" t="str">
        <f>IF(AH23&gt;8.99,"10",IF(AND(AH23&gt;7.999,AH23&lt;8.99),"7",IF(AND(AH23&gt;6.99,AH23&lt;7.999),"5",IF(AND(AH23&gt;6.499,AH23&lt;6.99),"3","Xem lại"))))</f>
        <v>7</v>
      </c>
      <c r="AJ23" s="48" t="s">
        <v>54</v>
      </c>
      <c r="AK23" s="50">
        <v>5</v>
      </c>
      <c r="AL23" s="55">
        <f>W23+AD23+AI23+AK23</f>
        <v>57</v>
      </c>
      <c r="AM23" s="55">
        <v>5</v>
      </c>
    </row>
    <row r="24" spans="1:39" s="56" customFormat="1" ht="24.75" customHeight="1" x14ac:dyDescent="0.25">
      <c r="A24" s="45">
        <v>16</v>
      </c>
      <c r="B24" s="40">
        <v>2222</v>
      </c>
      <c r="C24" s="41" t="s">
        <v>50</v>
      </c>
      <c r="D24" s="46" t="str">
        <f>LEFT(C24,LEN(C24)-LEN(E24))</f>
        <v xml:space="preserve"> Nguyễn Ngọc </v>
      </c>
      <c r="E24" s="47" t="str">
        <f>IF(ISERROR(FIND(" ",TRIM(C24),1)),"",RIGHT(TRIM(C24),LEN(TRIM(C24)) -FIND("#",SUBSTITUTE(TRIM(C24)," ","#",LEN(TRIM(C24))-LEN(SUBSTITUTE(TRIM(C24)," ",""))))))</f>
        <v>Huyền</v>
      </c>
      <c r="F24" s="48" t="s">
        <v>32</v>
      </c>
      <c r="G24" s="49">
        <v>35641</v>
      </c>
      <c r="H24" s="50" t="s">
        <v>33</v>
      </c>
      <c r="I24" s="51" t="s">
        <v>40</v>
      </c>
      <c r="J24" s="42"/>
      <c r="K24" s="42" t="s">
        <v>33</v>
      </c>
      <c r="L24" s="43">
        <v>132334236</v>
      </c>
      <c r="M24" s="43">
        <v>15053</v>
      </c>
      <c r="N24" s="43">
        <v>15053</v>
      </c>
      <c r="O24" s="43">
        <v>15053</v>
      </c>
      <c r="P24" s="43">
        <v>1</v>
      </c>
      <c r="Q24" s="43"/>
      <c r="R24" s="43">
        <v>151</v>
      </c>
      <c r="S24" s="52">
        <v>28534</v>
      </c>
      <c r="T24" s="48">
        <v>95</v>
      </c>
      <c r="U24" s="48">
        <v>7.5</v>
      </c>
      <c r="V24" s="48">
        <v>102.5</v>
      </c>
      <c r="W24" s="53" t="str">
        <f>IF(AND(T24&gt;119.9,T24&lt;140.99),"50",IF(AND(T24&gt;110.9,T24&lt;119.99),"45",IF(AND(T24&gt;100.99,T24&lt;110.09),"40",IF(AND(T24&gt;90.99,T24&lt;100.99),"30",IF(AND(T24&gt;83.49,T24&lt;90.99),"20","Xem lại")))))</f>
        <v>30</v>
      </c>
      <c r="X24" s="48">
        <v>7.25</v>
      </c>
      <c r="Y24" s="48">
        <v>7</v>
      </c>
      <c r="Z24" s="48">
        <v>7.25</v>
      </c>
      <c r="AA24" s="48"/>
      <c r="AB24" s="48"/>
      <c r="AC24" s="48">
        <f>SUM(X24:AB24)</f>
        <v>21.5</v>
      </c>
      <c r="AD24" s="53" t="str">
        <f>IF(AND(AC24&gt;28.49,AC24&lt;30.099),"35",IF(AND(AC24&gt;26.49,AC24&lt;28.499),"30",IF(AND(AC24&gt;24.499,AC24&lt;26.49),"25",IF(AND(AC24&gt;22.499,AC24&lt;24.499),"20",IF(AND(AC24&gt;19.99,AC24&lt;22.499),"15",IF(AND(AC24&gt;14.99,AC24&lt;20),"10","Xem lại"))))))</f>
        <v>15</v>
      </c>
      <c r="AE24" s="48">
        <v>8.1</v>
      </c>
      <c r="AF24" s="48">
        <v>8.1</v>
      </c>
      <c r="AG24" s="48">
        <v>8.1</v>
      </c>
      <c r="AH24" s="48">
        <f>SUM(AE24:AG24)/3</f>
        <v>8.1</v>
      </c>
      <c r="AI24" s="53" t="str">
        <f>IF(AH24&gt;8.99,"10",IF(AND(AH24&gt;7.999,AH24&lt;8.99),"7",IF(AND(AH24&gt;6.99,AH24&lt;7.999),"5",IF(AND(AH24&gt;6.499,AH24&lt;6.99),"3","Xem lại"))))</f>
        <v>7</v>
      </c>
      <c r="AJ24" s="48"/>
      <c r="AK24" s="50"/>
      <c r="AL24" s="55">
        <f>W24+AD24+AI24+AK24</f>
        <v>52</v>
      </c>
      <c r="AM24" s="55">
        <v>5</v>
      </c>
    </row>
    <row r="25" spans="1:39" s="56" customFormat="1" ht="24.75" customHeight="1" x14ac:dyDescent="0.25">
      <c r="A25" s="45">
        <v>17</v>
      </c>
      <c r="B25" s="40">
        <v>2339</v>
      </c>
      <c r="C25" s="41" t="s">
        <v>70</v>
      </c>
      <c r="D25" s="46" t="str">
        <f>LEFT(C25,LEN(C25)-LEN(E25))</f>
        <v xml:space="preserve"> Phan Thị </v>
      </c>
      <c r="E25" s="47" t="str">
        <f>IF(ISERROR(FIND(" ",TRIM(C25),1)),"",RIGHT(TRIM(C25),LEN(TRIM(C25)) -FIND("#",SUBSTITUTE(TRIM(C25)," ","#",LEN(TRIM(C25))-LEN(SUBSTITUTE(TRIM(C25)," ",""))))))</f>
        <v>Thùy</v>
      </c>
      <c r="F25" s="48" t="s">
        <v>32</v>
      </c>
      <c r="G25" s="49">
        <v>35715</v>
      </c>
      <c r="H25" s="50" t="s">
        <v>33</v>
      </c>
      <c r="I25" s="51">
        <v>1</v>
      </c>
      <c r="J25" s="42"/>
      <c r="K25" s="42" t="s">
        <v>33</v>
      </c>
      <c r="L25" s="43">
        <v>122221449</v>
      </c>
      <c r="M25" s="43">
        <v>18040</v>
      </c>
      <c r="N25" s="43">
        <v>18040</v>
      </c>
      <c r="O25" s="43">
        <v>18040</v>
      </c>
      <c r="P25" s="43">
        <v>1</v>
      </c>
      <c r="Q25" s="43">
        <v>1</v>
      </c>
      <c r="R25" s="43">
        <v>151</v>
      </c>
      <c r="S25" s="52">
        <v>24385</v>
      </c>
      <c r="T25" s="48">
        <v>93</v>
      </c>
      <c r="U25" s="48">
        <v>17.5</v>
      </c>
      <c r="V25" s="48">
        <v>110.5</v>
      </c>
      <c r="W25" s="53" t="str">
        <f>IF(AND(T25&gt;119.9,T25&lt;140.99),"50",IF(AND(T25&gt;110.9,T25&lt;119.99),"45",IF(AND(T25&gt;100.99,T25&lt;110.09),"40",IF(AND(T25&gt;90.99,T25&lt;100.99),"30",IF(AND(T25&gt;83.49,T25&lt;90.99),"20","Xem lại")))))</f>
        <v>30</v>
      </c>
      <c r="X25" s="48">
        <v>6.5</v>
      </c>
      <c r="Y25" s="48">
        <v>7.5</v>
      </c>
      <c r="Z25" s="48">
        <v>7.25</v>
      </c>
      <c r="AA25" s="48"/>
      <c r="AB25" s="48"/>
      <c r="AC25" s="48">
        <f>SUM(X25:AB25)</f>
        <v>21.25</v>
      </c>
      <c r="AD25" s="53" t="str">
        <f>IF(AND(AC25&gt;28.49,AC25&lt;30.099),"35",IF(AND(AC25&gt;26.49,AC25&lt;28.499),"30",IF(AND(AC25&gt;24.499,AC25&lt;26.49),"25",IF(AND(AC25&gt;22.499,AC25&lt;24.499),"20",IF(AND(AC25&gt;19.99,AC25&lt;22.499),"15",IF(AND(AC25&gt;14.99,AC25&lt;20),"10","Xem lại"))))))</f>
        <v>15</v>
      </c>
      <c r="AE25" s="48">
        <v>7.7</v>
      </c>
      <c r="AF25" s="48">
        <v>7.8</v>
      </c>
      <c r="AG25" s="48">
        <v>7.8</v>
      </c>
      <c r="AH25" s="48">
        <f>SUM(AE25:AG25)/3</f>
        <v>7.7666666666666666</v>
      </c>
      <c r="AI25" s="53" t="str">
        <f>IF(AH25&gt;8.99,"10",IF(AND(AH25&gt;7.999,AH25&lt;8.99),"7",IF(AND(AH25&gt;6.99,AH25&lt;7.999),"5",IF(AND(AH25&gt;6.499,AH25&lt;6.99),"3","Xem lại"))))</f>
        <v>5</v>
      </c>
      <c r="AJ25" s="48" t="s">
        <v>71</v>
      </c>
      <c r="AK25" s="50">
        <v>5</v>
      </c>
      <c r="AL25" s="55">
        <f>W25+AD25+AI25+AK25</f>
        <v>55</v>
      </c>
      <c r="AM25" s="55">
        <v>5</v>
      </c>
    </row>
    <row r="26" spans="1:39" s="56" customFormat="1" ht="24.75" customHeight="1" x14ac:dyDescent="0.25">
      <c r="A26" s="45">
        <v>18</v>
      </c>
      <c r="B26" s="40">
        <v>2573</v>
      </c>
      <c r="C26" s="41" t="s">
        <v>39</v>
      </c>
      <c r="D26" s="46" t="str">
        <f>LEFT(C26,LEN(C26)-LEN(E26))</f>
        <v xml:space="preserve"> Nguyễn Thị Thùy </v>
      </c>
      <c r="E26" s="47" t="str">
        <f>IF(ISERROR(FIND(" ",TRIM(C26),1)),"",RIGHT(TRIM(C26),LEN(TRIM(C26)) -FIND("#",SUBSTITUTE(TRIM(C26)," ","#",LEN(TRIM(C26))-LEN(SUBSTITUTE(TRIM(C26)," ",""))))))</f>
        <v>Dung</v>
      </c>
      <c r="F26" s="48" t="s">
        <v>32</v>
      </c>
      <c r="G26" s="49">
        <v>35709</v>
      </c>
      <c r="H26" s="50" t="s">
        <v>33</v>
      </c>
      <c r="I26" s="51" t="s">
        <v>40</v>
      </c>
      <c r="J26" s="42"/>
      <c r="K26" s="42" t="s">
        <v>33</v>
      </c>
      <c r="L26" s="43">
        <v>125822719</v>
      </c>
      <c r="M26" s="43">
        <v>19048</v>
      </c>
      <c r="N26" s="43">
        <v>19048</v>
      </c>
      <c r="O26" s="43">
        <v>19048</v>
      </c>
      <c r="P26" s="43" t="s">
        <v>36</v>
      </c>
      <c r="Q26" s="43"/>
      <c r="R26" s="43">
        <v>151</v>
      </c>
      <c r="S26" s="52">
        <v>2263</v>
      </c>
      <c r="T26" s="48">
        <v>97</v>
      </c>
      <c r="U26" s="48">
        <v>5</v>
      </c>
      <c r="V26" s="48">
        <v>102</v>
      </c>
      <c r="W26" s="53" t="str">
        <f>IF(AND(T26&gt;119.9,T26&lt;140.99),"50",IF(AND(T26&gt;110.9,T26&lt;119.99),"45",IF(AND(T26&gt;100.99,T26&lt;110.09),"40",IF(AND(T26&gt;90.99,T26&lt;100.99),"30",IF(AND(T26&gt;83.49,T26&lt;90.99),"20","Xem lại")))))</f>
        <v>30</v>
      </c>
      <c r="X26" s="48">
        <v>8.25</v>
      </c>
      <c r="Y26" s="48">
        <v>6</v>
      </c>
      <c r="Z26" s="48">
        <v>3.5</v>
      </c>
      <c r="AA26" s="48"/>
      <c r="AB26" s="48"/>
      <c r="AC26" s="48">
        <f>SUM(X26:AB26)</f>
        <v>17.75</v>
      </c>
      <c r="AD26" s="53" t="str">
        <f>IF(AND(AC26&gt;28.49,AC26&lt;30.099),"35",IF(AND(AC26&gt;26.49,AC26&lt;28.499),"30",IF(AND(AC26&gt;24.499,AC26&lt;26.49),"25",IF(AND(AC26&gt;22.499,AC26&lt;24.499),"20",IF(AND(AC26&gt;19.99,AC26&lt;22.499),"15",IF(AND(AC26&gt;14.99,AC26&lt;20),"10","Xem lại"))))))</f>
        <v>10</v>
      </c>
      <c r="AE26" s="48">
        <v>7.9</v>
      </c>
      <c r="AF26" s="48">
        <v>7.7</v>
      </c>
      <c r="AG26" s="48">
        <v>8.1999999999999993</v>
      </c>
      <c r="AH26" s="48">
        <f>SUM(AE26:AG26)/3</f>
        <v>7.9333333333333336</v>
      </c>
      <c r="AI26" s="53" t="str">
        <f>IF(AH26&gt;8.99,"10",IF(AND(AH26&gt;7.999,AH26&lt;8.99),"7",IF(AND(AH26&gt;6.99,AH26&lt;7.999),"5",IF(AND(AH26&gt;6.499,AH26&lt;6.99),"3","Xem lại"))))</f>
        <v>5</v>
      </c>
      <c r="AJ26" s="48"/>
      <c r="AK26" s="50"/>
      <c r="AL26" s="55">
        <f>W26+AD26+AI26+AK26</f>
        <v>45</v>
      </c>
      <c r="AM26" s="55">
        <v>4.5</v>
      </c>
    </row>
    <row r="27" spans="1:39" s="56" customFormat="1" ht="24.75" customHeight="1" x14ac:dyDescent="0.25">
      <c r="A27" s="45">
        <v>19</v>
      </c>
      <c r="B27" s="40">
        <v>2921</v>
      </c>
      <c r="C27" s="41" t="s">
        <v>42</v>
      </c>
      <c r="D27" s="46" t="str">
        <f>LEFT(C27,LEN(C27)-LEN(E27))</f>
        <v xml:space="preserve"> Nguyễn Thị Thùy </v>
      </c>
      <c r="E27" s="47" t="str">
        <f>IF(ISERROR(FIND(" ",TRIM(C27),1)),"",RIGHT(TRIM(C27),LEN(TRIM(C27)) -FIND("#",SUBSTITUTE(TRIM(C27)," ","#",LEN(TRIM(C27))-LEN(SUBSTITUTE(TRIM(C27)," ",""))))))</f>
        <v>Dương</v>
      </c>
      <c r="F27" s="48" t="s">
        <v>32</v>
      </c>
      <c r="G27" s="49">
        <v>35167</v>
      </c>
      <c r="H27" s="50" t="s">
        <v>33</v>
      </c>
      <c r="I27" s="51">
        <v>1</v>
      </c>
      <c r="J27" s="42"/>
      <c r="K27" s="42" t="s">
        <v>33</v>
      </c>
      <c r="L27" s="43">
        <v>163409168</v>
      </c>
      <c r="M27" s="43">
        <v>25020</v>
      </c>
      <c r="N27" s="43">
        <v>25020</v>
      </c>
      <c r="O27" s="43">
        <v>25020</v>
      </c>
      <c r="P27" s="43" t="s">
        <v>36</v>
      </c>
      <c r="Q27" s="43"/>
      <c r="R27" s="43">
        <v>151</v>
      </c>
      <c r="S27" s="52">
        <v>2267</v>
      </c>
      <c r="T27" s="48">
        <v>101</v>
      </c>
      <c r="U27" s="48">
        <v>5</v>
      </c>
      <c r="V27" s="48">
        <v>106</v>
      </c>
      <c r="W27" s="53" t="str">
        <f>IF(AND(T27&gt;119.9,T27&lt;140.99),"50",IF(AND(T27&gt;110.9,T27&lt;119.99),"45",IF(AND(T27&gt;100.99,T27&lt;110.09),"40",IF(AND(T27&gt;90.99,T27&lt;100.99),"30",IF(AND(T27&gt;83.49,T27&lt;90.99),"20","Xem lại")))))</f>
        <v>40</v>
      </c>
      <c r="X27" s="48">
        <v>10</v>
      </c>
      <c r="Y27" s="48">
        <v>7</v>
      </c>
      <c r="Z27" s="48"/>
      <c r="AA27" s="48">
        <v>10</v>
      </c>
      <c r="AB27" s="48"/>
      <c r="AC27" s="48">
        <f>SUM(X27:AB27)</f>
        <v>27</v>
      </c>
      <c r="AD27" s="53" t="str">
        <f>IF(AND(AC27&gt;28.49,AC27&lt;30.099),"35",IF(AND(AC27&gt;26.49,AC27&lt;28.499),"30",IF(AND(AC27&gt;24.499,AC27&lt;26.49),"25",IF(AND(AC27&gt;22.499,AC27&lt;24.499),"20",IF(AND(AC27&gt;19.99,AC27&lt;22.499),"15",IF(AND(AC27&gt;14.99,AC27&lt;20),"10","Xem lại"))))))</f>
        <v>30</v>
      </c>
      <c r="AE27" s="48">
        <v>8.1999999999999993</v>
      </c>
      <c r="AF27" s="48">
        <v>8.1</v>
      </c>
      <c r="AG27" s="48">
        <v>8</v>
      </c>
      <c r="AH27" s="48">
        <f>SUM(AE27:AG27)/3</f>
        <v>8.1</v>
      </c>
      <c r="AI27" s="53" t="str">
        <f>IF(AH27&gt;8.99,"10",IF(AND(AH27&gt;7.999,AH27&lt;8.99),"7",IF(AND(AH27&gt;6.99,AH27&lt;7.999),"5",IF(AND(AH27&gt;6.499,AH27&lt;6.99),"3","Xem lại"))))</f>
        <v>7</v>
      </c>
      <c r="AJ27" s="48"/>
      <c r="AK27" s="50"/>
      <c r="AL27" s="55">
        <f>W27+AD27+AI27+AK27</f>
        <v>77</v>
      </c>
      <c r="AM27" s="55">
        <v>4.5</v>
      </c>
    </row>
    <row r="28" spans="1:39" s="56" customFormat="1" ht="24.75" customHeight="1" x14ac:dyDescent="0.25">
      <c r="A28" s="45">
        <v>20</v>
      </c>
      <c r="B28" s="40">
        <v>615</v>
      </c>
      <c r="C28" s="41" t="s">
        <v>57</v>
      </c>
      <c r="D28" s="46" t="str">
        <f>LEFT(C28,LEN(C28)-LEN(E28))</f>
        <v xml:space="preserve"> Đào Phương </v>
      </c>
      <c r="E28" s="47" t="str">
        <f>IF(ISERROR(FIND(" ",TRIM(C28),1)),"",RIGHT(TRIM(C28),LEN(TRIM(C28)) -FIND("#",SUBSTITUTE(TRIM(C28)," ","#",LEN(TRIM(C28))-LEN(SUBSTITUTE(TRIM(C28)," ",""))))))</f>
        <v>Linh</v>
      </c>
      <c r="F28" s="48" t="s">
        <v>32</v>
      </c>
      <c r="G28" s="49">
        <v>35473</v>
      </c>
      <c r="H28" s="50" t="s">
        <v>33</v>
      </c>
      <c r="I28" s="51" t="s">
        <v>40</v>
      </c>
      <c r="J28" s="42"/>
      <c r="K28" s="42" t="s">
        <v>33</v>
      </c>
      <c r="L28" s="43">
        <v>152152510</v>
      </c>
      <c r="M28" s="43">
        <v>26004</v>
      </c>
      <c r="N28" s="43">
        <v>26004</v>
      </c>
      <c r="O28" s="43">
        <v>26004</v>
      </c>
      <c r="P28" s="43">
        <v>2</v>
      </c>
      <c r="Q28" s="43"/>
      <c r="R28" s="43">
        <v>151</v>
      </c>
      <c r="S28" s="52">
        <v>40059</v>
      </c>
      <c r="T28" s="48">
        <v>99</v>
      </c>
      <c r="U28" s="48">
        <v>2.5</v>
      </c>
      <c r="V28" s="48">
        <v>101.5</v>
      </c>
      <c r="W28" s="53" t="str">
        <f>IF(AND(T28&gt;119.9,T28&lt;140.99),"50",IF(AND(T28&gt;110.9,T28&lt;119.99),"45",IF(AND(T28&gt;100.99,T28&lt;110.09),"40",IF(AND(T28&gt;90.99,T28&lt;100.99),"30",IF(AND(T28&gt;83.49,T28&lt;90.99),"20","Xem lại")))))</f>
        <v>30</v>
      </c>
      <c r="X28" s="48">
        <v>7.5</v>
      </c>
      <c r="Y28" s="48">
        <v>6</v>
      </c>
      <c r="Z28" s="48">
        <v>6.75</v>
      </c>
      <c r="AA28" s="48"/>
      <c r="AB28" s="48"/>
      <c r="AC28" s="48">
        <f>SUM(X28:AB28)</f>
        <v>20.25</v>
      </c>
      <c r="AD28" s="53" t="str">
        <f>IF(AND(AC28&gt;28.49,AC28&lt;30.099),"35",IF(AND(AC28&gt;26.49,AC28&lt;28.499),"30",IF(AND(AC28&gt;24.499,AC28&lt;26.49),"25",IF(AND(AC28&gt;22.499,AC28&lt;24.499),"20",IF(AND(AC28&gt;19.99,AC28&lt;22.499),"15",IF(AND(AC28&gt;14.99,AC28&lt;20),"10","Xem lại"))))))</f>
        <v>15</v>
      </c>
      <c r="AE28" s="48">
        <v>8.1999999999999993</v>
      </c>
      <c r="AF28" s="48">
        <v>8</v>
      </c>
      <c r="AG28" s="48">
        <v>8.6</v>
      </c>
      <c r="AH28" s="48">
        <f>SUM(AE28:AG28)/3</f>
        <v>8.2666666666666657</v>
      </c>
      <c r="AI28" s="53" t="str">
        <f>IF(AH28&gt;8.99,"10",IF(AND(AH28&gt;7.999,AH28&lt;8.99),"7",IF(AND(AH28&gt;6.99,AH28&lt;7.999),"5",IF(AND(AH28&gt;6.499,AH28&lt;6.99),"3","Xem lại"))))</f>
        <v>7</v>
      </c>
      <c r="AJ28" s="48"/>
      <c r="AK28" s="50"/>
      <c r="AL28" s="55">
        <f>W28+AD28+AI28+AK28</f>
        <v>52</v>
      </c>
      <c r="AM28" s="55">
        <v>4.5</v>
      </c>
    </row>
    <row r="29" spans="1:39" s="56" customFormat="1" ht="24.75" customHeight="1" x14ac:dyDescent="0.25">
      <c r="A29" s="45">
        <v>21</v>
      </c>
      <c r="B29" s="40">
        <v>1694</v>
      </c>
      <c r="C29" s="41" t="s">
        <v>59</v>
      </c>
      <c r="D29" s="46" t="str">
        <f>LEFT(C29,LEN(C29)-LEN(E29))</f>
        <v xml:space="preserve"> Trần Trọng Vũ </v>
      </c>
      <c r="E29" s="47" t="str">
        <f>IF(ISERROR(FIND(" ",TRIM(C29),1)),"",RIGHT(TRIM(C29),LEN(TRIM(C29)) -FIND("#",SUBSTITUTE(TRIM(C29)," ","#",LEN(TRIM(C29))-LEN(SUBSTITUTE(TRIM(C29)," ",""))))))</f>
        <v>Long</v>
      </c>
      <c r="F29" s="48"/>
      <c r="G29" s="49">
        <v>35449</v>
      </c>
      <c r="H29" s="50" t="s">
        <v>33</v>
      </c>
      <c r="I29" s="51">
        <v>1</v>
      </c>
      <c r="J29" s="42"/>
      <c r="K29" s="42" t="s">
        <v>33</v>
      </c>
      <c r="L29" s="43">
        <v>13568100</v>
      </c>
      <c r="M29" s="43">
        <v>1063</v>
      </c>
      <c r="N29" s="43">
        <v>1063</v>
      </c>
      <c r="O29" s="43">
        <v>1063</v>
      </c>
      <c r="P29" s="43">
        <v>3</v>
      </c>
      <c r="Q29" s="43"/>
      <c r="R29" s="43">
        <v>151</v>
      </c>
      <c r="S29" s="52">
        <v>29290</v>
      </c>
      <c r="T29" s="48">
        <v>107</v>
      </c>
      <c r="U29" s="48">
        <v>0</v>
      </c>
      <c r="V29" s="48">
        <v>107</v>
      </c>
      <c r="W29" s="53" t="str">
        <f>IF(AND(T29&gt;119.9,T29&lt;140.99),"50",IF(AND(T29&gt;110.9,T29&lt;119.99),"45",IF(AND(T29&gt;100.99,T29&lt;110.09),"40",IF(AND(T29&gt;90.99,T29&lt;100.99),"30",IF(AND(T29&gt;83.49,T29&lt;90.99),"20","Xem lại")))))</f>
        <v>40</v>
      </c>
      <c r="X29" s="48">
        <v>7</v>
      </c>
      <c r="Y29" s="48">
        <v>6.25</v>
      </c>
      <c r="Z29" s="48">
        <v>5</v>
      </c>
      <c r="AA29" s="48"/>
      <c r="AB29" s="48"/>
      <c r="AC29" s="48">
        <f>SUM(X29:AB29)</f>
        <v>18.25</v>
      </c>
      <c r="AD29" s="53" t="str">
        <f>IF(AND(AC29&gt;28.49,AC29&lt;30.099),"35",IF(AND(AC29&gt;26.49,AC29&lt;28.499),"30",IF(AND(AC29&gt;24.499,AC29&lt;26.49),"25",IF(AND(AC29&gt;22.499,AC29&lt;24.499),"20",IF(AND(AC29&gt;19.99,AC29&lt;22.499),"15",IF(AND(AC29&gt;14.99,AC29&lt;20),"10","Xem lại"))))))</f>
        <v>10</v>
      </c>
      <c r="AE29" s="48">
        <v>8.1999999999999993</v>
      </c>
      <c r="AF29" s="48">
        <v>8.1</v>
      </c>
      <c r="AG29" s="48">
        <v>8.6</v>
      </c>
      <c r="AH29" s="48">
        <f>SUM(AE29:AG29)/3</f>
        <v>8.2999999999999989</v>
      </c>
      <c r="AI29" s="53" t="str">
        <f>IF(AH29&gt;8.99,"10",IF(AND(AH29&gt;7.999,AH29&lt;8.99),"7",IF(AND(AH29&gt;6.99,AH29&lt;7.999),"5",IF(AND(AH29&gt;6.499,AH29&lt;6.99),"3","Xem lại"))))</f>
        <v>7</v>
      </c>
      <c r="AJ29" s="48"/>
      <c r="AK29" s="50"/>
      <c r="AL29" s="55">
        <f>W29+AD29+AI29+AK29</f>
        <v>57</v>
      </c>
      <c r="AM29" s="55">
        <v>4.5</v>
      </c>
    </row>
    <row r="30" spans="1:39" s="56" customFormat="1" ht="24.75" customHeight="1" x14ac:dyDescent="0.25">
      <c r="A30" s="45">
        <v>22</v>
      </c>
      <c r="B30" s="40">
        <v>2513</v>
      </c>
      <c r="C30" s="41" t="s">
        <v>66</v>
      </c>
      <c r="D30" s="46" t="str">
        <f>LEFT(C30,LEN(C30)-LEN(E30))</f>
        <v xml:space="preserve"> Khuất Thảo </v>
      </c>
      <c r="E30" s="47" t="str">
        <f>IF(ISERROR(FIND(" ",TRIM(C30),1)),"",RIGHT(TRIM(C30),LEN(TRIM(C30)) -FIND("#",SUBSTITUTE(TRIM(C30)," ","#",LEN(TRIM(C30))-LEN(SUBSTITUTE(TRIM(C30)," ",""))))))</f>
        <v>Nguyên</v>
      </c>
      <c r="F30" s="48" t="s">
        <v>32</v>
      </c>
      <c r="G30" s="49">
        <v>35742</v>
      </c>
      <c r="H30" s="50" t="s">
        <v>33</v>
      </c>
      <c r="I30" s="51">
        <v>1</v>
      </c>
      <c r="J30" s="42"/>
      <c r="K30" s="42" t="s">
        <v>33</v>
      </c>
      <c r="L30" s="43">
        <v>1197001579</v>
      </c>
      <c r="M30" s="43">
        <v>1078</v>
      </c>
      <c r="N30" s="43">
        <v>1078</v>
      </c>
      <c r="O30" s="43">
        <v>1078</v>
      </c>
      <c r="P30" s="43">
        <v>2</v>
      </c>
      <c r="Q30" s="43"/>
      <c r="R30" s="43">
        <v>151</v>
      </c>
      <c r="S30" s="52">
        <v>10252</v>
      </c>
      <c r="T30" s="48">
        <v>107</v>
      </c>
      <c r="U30" s="48">
        <v>2.5</v>
      </c>
      <c r="V30" s="48">
        <v>109.5</v>
      </c>
      <c r="W30" s="53" t="str">
        <f>IF(AND(T30&gt;119.9,T30&lt;140.99),"50",IF(AND(T30&gt;110.9,T30&lt;119.99),"45",IF(AND(T30&gt;100.99,T30&lt;110.09),"40",IF(AND(T30&gt;90.99,T30&lt;100.99),"30",IF(AND(T30&gt;83.49,T30&lt;90.99),"20","Xem lại")))))</f>
        <v>40</v>
      </c>
      <c r="X30" s="48">
        <v>7.5</v>
      </c>
      <c r="Y30" s="48">
        <v>6.75</v>
      </c>
      <c r="Z30" s="48">
        <v>5</v>
      </c>
      <c r="AA30" s="48"/>
      <c r="AB30" s="48"/>
      <c r="AC30" s="48">
        <f>SUM(X30:AB30)</f>
        <v>19.25</v>
      </c>
      <c r="AD30" s="53" t="str">
        <f>IF(AND(AC30&gt;28.49,AC30&lt;30.099),"35",IF(AND(AC30&gt;26.49,AC30&lt;28.499),"30",IF(AND(AC30&gt;24.499,AC30&lt;26.49),"25",IF(AND(AC30&gt;22.499,AC30&lt;24.499),"20",IF(AND(AC30&gt;19.99,AC30&lt;22.499),"15",IF(AND(AC30&gt;14.99,AC30&lt;20),"10","Xem lại"))))))</f>
        <v>10</v>
      </c>
      <c r="AE30" s="48">
        <v>8.5</v>
      </c>
      <c r="AF30" s="48">
        <v>8.1999999999999993</v>
      </c>
      <c r="AG30" s="48">
        <v>8.6999999999999993</v>
      </c>
      <c r="AH30" s="48">
        <f>SUM(AE30:AG30)/3</f>
        <v>8.4666666666666668</v>
      </c>
      <c r="AI30" s="53" t="str">
        <f>IF(AH30&gt;8.99,"10",IF(AND(AH30&gt;7.999,AH30&lt;8.99),"7",IF(AND(AH30&gt;6.99,AH30&lt;7.999),"5",IF(AND(AH30&gt;6.499,AH30&lt;6.99),"3","Xem lại"))))</f>
        <v>7</v>
      </c>
      <c r="AJ30" s="48"/>
      <c r="AK30" s="50"/>
      <c r="AL30" s="55">
        <f>W30+AD30+AI30+AK30</f>
        <v>57</v>
      </c>
      <c r="AM30" s="55">
        <v>4.5</v>
      </c>
    </row>
    <row r="31" spans="1:39" s="56" customFormat="1" ht="24.75" customHeight="1" x14ac:dyDescent="0.25">
      <c r="A31" s="45">
        <v>23</v>
      </c>
      <c r="B31" s="40">
        <v>3343</v>
      </c>
      <c r="C31" s="41" t="s">
        <v>47</v>
      </c>
      <c r="D31" s="46" t="str">
        <f>LEFT(C31,LEN(C31)-LEN(E31))</f>
        <v xml:space="preserve"> Trịnh Thị Thu </v>
      </c>
      <c r="E31" s="47" t="str">
        <f>IF(ISERROR(FIND(" ",TRIM(C31),1)),"",RIGHT(TRIM(C31),LEN(TRIM(C31)) -FIND("#",SUBSTITUTE(TRIM(C31)," ","#",LEN(TRIM(C31))-LEN(SUBSTITUTE(TRIM(C31)," ",""))))))</f>
        <v>Hà</v>
      </c>
      <c r="F31" s="48" t="s">
        <v>32</v>
      </c>
      <c r="G31" s="49">
        <v>35744</v>
      </c>
      <c r="H31" s="50" t="s">
        <v>33</v>
      </c>
      <c r="I31" s="51">
        <v>1</v>
      </c>
      <c r="J31" s="42"/>
      <c r="K31" s="42" t="s">
        <v>33</v>
      </c>
      <c r="L31" s="43">
        <v>174822250</v>
      </c>
      <c r="M31" s="43">
        <v>28046</v>
      </c>
      <c r="N31" s="43">
        <v>28046</v>
      </c>
      <c r="O31" s="43">
        <v>28046</v>
      </c>
      <c r="P31" s="43" t="s">
        <v>36</v>
      </c>
      <c r="Q31" s="43"/>
      <c r="R31" s="43">
        <v>151</v>
      </c>
      <c r="S31" s="52">
        <v>43147</v>
      </c>
      <c r="T31" s="48">
        <v>102</v>
      </c>
      <c r="U31" s="48">
        <v>5</v>
      </c>
      <c r="V31" s="48">
        <v>107</v>
      </c>
      <c r="W31" s="53" t="str">
        <f>IF(AND(T31&gt;119.9,T31&lt;140.99),"50",IF(AND(T31&gt;110.9,T31&lt;119.99),"45",IF(AND(T31&gt;100.99,T31&lt;110.09),"40",IF(AND(T31&gt;90.99,T31&lt;100.99),"30",IF(AND(T31&gt;83.49,T31&lt;90.99),"20","Xem lại")))))</f>
        <v>40</v>
      </c>
      <c r="X31" s="48">
        <v>9</v>
      </c>
      <c r="Y31" s="48">
        <v>6.5</v>
      </c>
      <c r="Z31" s="48">
        <v>3.75</v>
      </c>
      <c r="AA31" s="48"/>
      <c r="AB31" s="48"/>
      <c r="AC31" s="48">
        <f>SUM(X31:AB31)</f>
        <v>19.25</v>
      </c>
      <c r="AD31" s="53" t="str">
        <f>IF(AND(AC31&gt;28.49,AC31&lt;30.099),"35",IF(AND(AC31&gt;26.49,AC31&lt;28.499),"30",IF(AND(AC31&gt;24.499,AC31&lt;26.49),"25",IF(AND(AC31&gt;22.499,AC31&lt;24.499),"20",IF(AND(AC31&gt;19.99,AC31&lt;22.499),"15",IF(AND(AC31&gt;14.99,AC31&lt;20),"10","Xem lại"))))))</f>
        <v>10</v>
      </c>
      <c r="AE31" s="48">
        <v>8.4</v>
      </c>
      <c r="AF31" s="48">
        <v>8.1999999999999993</v>
      </c>
      <c r="AG31" s="48">
        <v>8.3000000000000007</v>
      </c>
      <c r="AH31" s="48">
        <f>SUM(AE31:AG31)/3</f>
        <v>8.3000000000000007</v>
      </c>
      <c r="AI31" s="53" t="str">
        <f>IF(AH31&gt;8.99,"10",IF(AND(AH31&gt;7.999,AH31&lt;8.99),"7",IF(AND(AH31&gt;6.99,AH31&lt;7.999),"5",IF(AND(AH31&gt;6.499,AH31&lt;6.99),"3","Xem lại"))))</f>
        <v>7</v>
      </c>
      <c r="AJ31" s="48"/>
      <c r="AK31" s="50"/>
      <c r="AL31" s="55">
        <f>W31+AD31+AI31+AK31</f>
        <v>57</v>
      </c>
      <c r="AM31" s="55">
        <v>4</v>
      </c>
    </row>
    <row r="32" spans="1:39" s="56" customFormat="1" ht="24.75" customHeight="1" x14ac:dyDescent="0.25">
      <c r="A32" s="45">
        <v>24</v>
      </c>
      <c r="B32" s="40">
        <v>1129</v>
      </c>
      <c r="C32" s="41" t="s">
        <v>37</v>
      </c>
      <c r="D32" s="46" t="str">
        <f>LEFT(C32,LEN(C32)-LEN(E32))</f>
        <v xml:space="preserve"> Nguyễn Thị Ngọc </v>
      </c>
      <c r="E32" s="47" t="str">
        <f>IF(ISERROR(FIND(" ",TRIM(C32),1)),"",RIGHT(TRIM(C32),LEN(TRIM(C32)) -FIND("#",SUBSTITUTE(TRIM(C32)," ","#",LEN(TRIM(C32))-LEN(SUBSTITUTE(TRIM(C32)," ",""))))))</f>
        <v>Anh</v>
      </c>
      <c r="F32" s="48" t="s">
        <v>32</v>
      </c>
      <c r="G32" s="49">
        <v>35532</v>
      </c>
      <c r="H32" s="50" t="s">
        <v>33</v>
      </c>
      <c r="I32" s="51">
        <v>1</v>
      </c>
      <c r="J32" s="42"/>
      <c r="K32" s="42" t="s">
        <v>33</v>
      </c>
      <c r="L32" s="43">
        <v>145769737</v>
      </c>
      <c r="M32" s="43">
        <v>22021</v>
      </c>
      <c r="N32" s="43">
        <v>22021</v>
      </c>
      <c r="O32" s="43">
        <v>22021</v>
      </c>
      <c r="P32" s="43" t="s">
        <v>36</v>
      </c>
      <c r="Q32" s="43"/>
      <c r="R32" s="43">
        <v>151</v>
      </c>
      <c r="S32" s="52">
        <v>752</v>
      </c>
      <c r="T32" s="48">
        <v>104</v>
      </c>
      <c r="U32" s="48">
        <v>5</v>
      </c>
      <c r="V32" s="48">
        <v>109</v>
      </c>
      <c r="W32" s="53" t="str">
        <f>IF(AND(T32&gt;119.9,T32&lt;140.99),"50",IF(AND(T32&gt;110.9,T32&lt;119.99),"45",IF(AND(T32&gt;100.99,T32&lt;110.09),"40",IF(AND(T32&gt;90.99,T32&lt;100.99),"30",IF(AND(T32&gt;83.49,T32&lt;90.99),"20","Xem lại")))))</f>
        <v>40</v>
      </c>
      <c r="X32" s="48">
        <v>8</v>
      </c>
      <c r="Y32" s="48">
        <v>5.5</v>
      </c>
      <c r="Z32" s="48">
        <v>5</v>
      </c>
      <c r="AA32" s="48"/>
      <c r="AB32" s="48"/>
      <c r="AC32" s="48">
        <f>SUM(X32:AB32)</f>
        <v>18.5</v>
      </c>
      <c r="AD32" s="53" t="str">
        <f>IF(AND(AC32&gt;28.49,AC32&lt;30.099),"35",IF(AND(AC32&gt;26.49,AC32&lt;28.499),"30",IF(AND(AC32&gt;24.499,AC32&lt;26.49),"25",IF(AND(AC32&gt;22.499,AC32&lt;24.499),"20",IF(AND(AC32&gt;19.99,AC32&lt;22.499),"15",IF(AND(AC32&gt;14.99,AC32&lt;20),"10","Xem lại"))))))</f>
        <v>10</v>
      </c>
      <c r="AE32" s="48">
        <v>8</v>
      </c>
      <c r="AF32" s="48">
        <v>8</v>
      </c>
      <c r="AG32" s="48">
        <v>8.1999999999999993</v>
      </c>
      <c r="AH32" s="48">
        <f>SUM(AE32:AG32)/3</f>
        <v>8.0666666666666664</v>
      </c>
      <c r="AI32" s="53" t="str">
        <f>IF(AH32&gt;8.99,"10",IF(AND(AH32&gt;7.999,AH32&lt;8.99),"7",IF(AND(AH32&gt;6.99,AH32&lt;7.999),"5",IF(AND(AH32&gt;6.499,AH32&lt;6.99),"3","Xem lại"))))</f>
        <v>7</v>
      </c>
      <c r="AJ32" s="48"/>
      <c r="AK32" s="50"/>
      <c r="AL32" s="55">
        <f>W32+AD32+AI32+AK32</f>
        <v>57</v>
      </c>
      <c r="AM32" s="55">
        <v>3.5</v>
      </c>
    </row>
    <row r="33" spans="1:40" s="56" customFormat="1" ht="24.75" customHeight="1" x14ac:dyDescent="0.25">
      <c r="A33" s="45">
        <v>25</v>
      </c>
      <c r="B33" s="40">
        <v>1351</v>
      </c>
      <c r="C33" s="41" t="s">
        <v>38</v>
      </c>
      <c r="D33" s="46" t="str">
        <f>LEFT(C33,LEN(C33)-LEN(E33))</f>
        <v xml:space="preserve"> Vũ Thị Ngọc </v>
      </c>
      <c r="E33" s="47" t="str">
        <f>IF(ISERROR(FIND(" ",TRIM(C33),1)),"",RIGHT(TRIM(C33),LEN(TRIM(C33)) -FIND("#",SUBSTITUTE(TRIM(C33)," ","#",LEN(TRIM(C33))-LEN(SUBSTITUTE(TRIM(C33)," ",""))))))</f>
        <v>Ánh</v>
      </c>
      <c r="F33" s="48" t="s">
        <v>32</v>
      </c>
      <c r="G33" s="49">
        <v>35756</v>
      </c>
      <c r="H33" s="50" t="s">
        <v>33</v>
      </c>
      <c r="I33" s="51">
        <v>1</v>
      </c>
      <c r="J33" s="42"/>
      <c r="K33" s="42" t="s">
        <v>33</v>
      </c>
      <c r="L33" s="43">
        <v>145845711</v>
      </c>
      <c r="M33" s="43">
        <v>22021</v>
      </c>
      <c r="N33" s="43">
        <v>22021</v>
      </c>
      <c r="O33" s="43">
        <v>22021</v>
      </c>
      <c r="P33" s="43" t="s">
        <v>36</v>
      </c>
      <c r="Q33" s="43">
        <v>6</v>
      </c>
      <c r="R33" s="43">
        <v>151</v>
      </c>
      <c r="S33" s="52">
        <v>3523</v>
      </c>
      <c r="T33" s="48">
        <v>108</v>
      </c>
      <c r="U33" s="48">
        <v>10</v>
      </c>
      <c r="V33" s="48">
        <v>118</v>
      </c>
      <c r="W33" s="53" t="str">
        <f>IF(AND(T33&gt;119.9,T33&lt;140.99),"50",IF(AND(T33&gt;110.9,T33&lt;119.99),"45",IF(AND(T33&gt;100.99,T33&lt;110.09),"40",IF(AND(T33&gt;90.99,T33&lt;100.99),"30",IF(AND(T33&gt;83.49,T33&lt;90.99),"20","Xem lại")))))</f>
        <v>40</v>
      </c>
      <c r="X33" s="48">
        <v>6.25</v>
      </c>
      <c r="Y33" s="48">
        <v>7.75</v>
      </c>
      <c r="Z33" s="48">
        <v>4.5</v>
      </c>
      <c r="AA33" s="48"/>
      <c r="AB33" s="48"/>
      <c r="AC33" s="48">
        <f>SUM(X33:AB33)</f>
        <v>18.5</v>
      </c>
      <c r="AD33" s="53" t="str">
        <f>IF(AND(AC33&gt;28.49,AC33&lt;30.099),"35",IF(AND(AC33&gt;26.49,AC33&lt;28.499),"30",IF(AND(AC33&gt;24.499,AC33&lt;26.49),"25",IF(AND(AC33&gt;22.499,AC33&lt;24.499),"20",IF(AND(AC33&gt;19.99,AC33&lt;22.499),"15",IF(AND(AC33&gt;14.99,AC33&lt;20),"10","Xem lại"))))))</f>
        <v>10</v>
      </c>
      <c r="AE33" s="48">
        <v>8.4</v>
      </c>
      <c r="AF33" s="48">
        <v>8.1999999999999993</v>
      </c>
      <c r="AG33" s="48">
        <v>8.6999999999999993</v>
      </c>
      <c r="AH33" s="48">
        <f>SUM(AE33:AG33)/3</f>
        <v>8.4333333333333336</v>
      </c>
      <c r="AI33" s="53" t="str">
        <f>IF(AH33&gt;8.99,"10",IF(AND(AH33&gt;7.999,AH33&lt;8.99),"7",IF(AND(AH33&gt;6.99,AH33&lt;7.999),"5",IF(AND(AH33&gt;6.499,AH33&lt;6.99),"3","Xem lại"))))</f>
        <v>7</v>
      </c>
      <c r="AJ33" s="48"/>
      <c r="AK33" s="50"/>
      <c r="AL33" s="55">
        <f>W33+AD33+AI33+AK33</f>
        <v>57</v>
      </c>
      <c r="AM33" s="55">
        <v>3.5</v>
      </c>
    </row>
    <row r="34" spans="1:40" s="56" customFormat="1" ht="24.75" customHeight="1" x14ac:dyDescent="0.25">
      <c r="A34" s="45">
        <v>26</v>
      </c>
      <c r="B34" s="40">
        <v>851</v>
      </c>
      <c r="C34" s="41" t="s">
        <v>43</v>
      </c>
      <c r="D34" s="46" t="str">
        <f>LEFT(C34,LEN(C34)-LEN(E34))</f>
        <v xml:space="preserve"> Trịnh Thùy </v>
      </c>
      <c r="E34" s="47" t="str">
        <f>IF(ISERROR(FIND(" ",TRIM(C34),1)),"",RIGHT(TRIM(C34),LEN(TRIM(C34)) -FIND("#",SUBSTITUTE(TRIM(C34)," ","#",LEN(TRIM(C34))-LEN(SUBSTITUTE(TRIM(C34)," ",""))))))</f>
        <v>Dương</v>
      </c>
      <c r="F34" s="48" t="s">
        <v>32</v>
      </c>
      <c r="G34" s="49">
        <v>35643</v>
      </c>
      <c r="H34" s="50" t="s">
        <v>33</v>
      </c>
      <c r="I34" s="51">
        <v>1</v>
      </c>
      <c r="J34" s="42"/>
      <c r="K34" s="42" t="s">
        <v>33</v>
      </c>
      <c r="L34" s="43">
        <v>45188356</v>
      </c>
      <c r="M34" s="43">
        <v>7001</v>
      </c>
      <c r="N34" s="43">
        <v>7001</v>
      </c>
      <c r="O34" s="43">
        <v>7001</v>
      </c>
      <c r="P34" s="43">
        <v>1</v>
      </c>
      <c r="Q34" s="43"/>
      <c r="R34" s="43">
        <v>151</v>
      </c>
      <c r="S34" s="52">
        <v>27127</v>
      </c>
      <c r="T34" s="48">
        <v>100</v>
      </c>
      <c r="U34" s="48" t="s">
        <v>44</v>
      </c>
      <c r="V34" s="48">
        <v>107.5</v>
      </c>
      <c r="W34" s="53" t="str">
        <f>IF(AND(T34&gt;119.9,T34&lt;140.99),"50",IF(AND(T34&gt;110.9,T34&lt;119.99),"45",IF(AND(T34&gt;100.99,T34&lt;110.09),"40",IF(AND(T34&gt;90.99,T34&lt;100.99),"30",IF(AND(T34&gt;83.49,T34&lt;90.99),"20","Xem lại")))))</f>
        <v>30</v>
      </c>
      <c r="X34" s="48">
        <v>6.5</v>
      </c>
      <c r="Y34" s="48">
        <v>6</v>
      </c>
      <c r="Z34" s="48">
        <v>8.25</v>
      </c>
      <c r="AA34" s="48"/>
      <c r="AB34" s="48"/>
      <c r="AC34" s="48">
        <f>SUM(X34:AB34)</f>
        <v>20.75</v>
      </c>
      <c r="AD34" s="53" t="str">
        <f>IF(AND(AC34&gt;28.49,AC34&lt;30.099),"35",IF(AND(AC34&gt;26.49,AC34&lt;28.499),"30",IF(AND(AC34&gt;24.499,AC34&lt;26.49),"25",IF(AND(AC34&gt;22.499,AC34&lt;24.499),"20",IF(AND(AC34&gt;19.99,AC34&lt;22.499),"15",IF(AND(AC34&gt;14.99,AC34&lt;20),"10","Xem lại"))))))</f>
        <v>15</v>
      </c>
      <c r="AE34" s="48">
        <v>7.9</v>
      </c>
      <c r="AF34" s="48">
        <v>7.9</v>
      </c>
      <c r="AG34" s="48">
        <v>8.3000000000000007</v>
      </c>
      <c r="AH34" s="48">
        <f>SUM(AE34:AG34)/3</f>
        <v>8.0333333333333332</v>
      </c>
      <c r="AI34" s="53" t="str">
        <f>IF(AH34&gt;8.99,"10",IF(AND(AH34&gt;7.999,AH34&lt;8.99),"7",IF(AND(AH34&gt;6.99,AH34&lt;7.999),"5",IF(AND(AH34&gt;6.499,AH34&lt;6.99),"3","Xem lại"))))</f>
        <v>7</v>
      </c>
      <c r="AJ34" s="48"/>
      <c r="AK34" s="50"/>
      <c r="AL34" s="55">
        <f>W34+AD34+AI34+AK34</f>
        <v>52</v>
      </c>
      <c r="AM34" s="55">
        <v>3.5</v>
      </c>
    </row>
    <row r="35" spans="1:40" s="56" customFormat="1" ht="24.75" customHeight="1" x14ac:dyDescent="0.25">
      <c r="A35" s="45">
        <v>27</v>
      </c>
      <c r="B35" s="40">
        <v>3951</v>
      </c>
      <c r="C35" s="41" t="s">
        <v>31</v>
      </c>
      <c r="D35" s="46" t="str">
        <f>LEFT(C35,LEN(C35)-LEN(E35))</f>
        <v xml:space="preserve"> Nguyễn Thị Thúy </v>
      </c>
      <c r="E35" s="47" t="str">
        <f>IF(ISERROR(FIND(" ",TRIM(C35),1)),"",RIGHT(TRIM(C35),LEN(TRIM(C35)) -FIND("#",SUBSTITUTE(TRIM(C35)," ","#",LEN(TRIM(C35))-LEN(SUBSTITUTE(TRIM(C35)," ",""))))))</f>
        <v>An</v>
      </c>
      <c r="F35" s="48" t="s">
        <v>32</v>
      </c>
      <c r="G35" s="49">
        <v>35679</v>
      </c>
      <c r="H35" s="50" t="s">
        <v>33</v>
      </c>
      <c r="I35" s="51">
        <v>1</v>
      </c>
      <c r="J35" s="42"/>
      <c r="K35" s="42" t="s">
        <v>33</v>
      </c>
      <c r="L35" s="43">
        <v>26197000980</v>
      </c>
      <c r="M35" s="43">
        <v>16032</v>
      </c>
      <c r="N35" s="43">
        <v>16032</v>
      </c>
      <c r="O35" s="43">
        <v>16032</v>
      </c>
      <c r="P35" s="43">
        <v>1</v>
      </c>
      <c r="Q35" s="43"/>
      <c r="R35" s="43">
        <v>151</v>
      </c>
      <c r="S35" s="52">
        <v>1381</v>
      </c>
      <c r="T35" s="48">
        <v>101</v>
      </c>
      <c r="U35" s="48">
        <v>7.5</v>
      </c>
      <c r="V35" s="48">
        <v>108.5</v>
      </c>
      <c r="W35" s="53" t="str">
        <f>IF(AND(T35&gt;119.9,T35&lt;140.99),"50",IF(AND(T35&gt;110.9,T35&lt;119.99),"45",IF(AND(T35&gt;100.99,T35&lt;110.09),"40",IF(AND(T35&gt;90.99,T35&lt;100.99),"30",IF(AND(T35&gt;83.49,T35&lt;90.99),"20","Xem lại")))))</f>
        <v>40</v>
      </c>
      <c r="X35" s="48">
        <v>9</v>
      </c>
      <c r="Y35" s="48">
        <v>6</v>
      </c>
      <c r="Z35" s="48">
        <v>3</v>
      </c>
      <c r="AA35" s="48"/>
      <c r="AB35" s="48"/>
      <c r="AC35" s="48">
        <f>SUM(X35:AB35)</f>
        <v>18</v>
      </c>
      <c r="AD35" s="53" t="str">
        <f>IF(AND(AC35&gt;28.49,AC35&lt;30.099),"35",IF(AND(AC35&gt;26.49,AC35&lt;28.499),"30",IF(AND(AC35&gt;24.499,AC35&lt;26.49),"25",IF(AND(AC35&gt;22.499,AC35&lt;24.499),"20",IF(AND(AC35&gt;19.99,AC35&lt;22.499),"15",IF(AND(AC35&gt;14.99,AC35&lt;20),"10","Xem lại"))))))</f>
        <v>10</v>
      </c>
      <c r="AE35" s="48">
        <v>8</v>
      </c>
      <c r="AF35" s="48">
        <v>8.4</v>
      </c>
      <c r="AG35" s="48">
        <v>8.3000000000000007</v>
      </c>
      <c r="AH35" s="48">
        <f>SUM(AE35:AG35)/3</f>
        <v>8.2333333333333325</v>
      </c>
      <c r="AI35" s="53" t="str">
        <f>IF(AH35&gt;8.99,"10",IF(AND(AH35&gt;7.999,AH35&lt;8.99),"7",IF(AND(AH35&gt;6.99,AH35&lt;7.999),"5",IF(AND(AH35&gt;6.499,AH35&lt;6.99),"3","Xem lại"))))</f>
        <v>7</v>
      </c>
      <c r="AJ35" s="48" t="s">
        <v>34</v>
      </c>
      <c r="AK35" s="50">
        <v>5</v>
      </c>
      <c r="AL35" s="55">
        <f>W35+AD35+AI35+AK35</f>
        <v>62</v>
      </c>
      <c r="AM35" s="55">
        <v>3</v>
      </c>
    </row>
    <row r="36" spans="1:40" s="56" customFormat="1" ht="24.75" customHeight="1" x14ac:dyDescent="0.25">
      <c r="A36" s="45">
        <v>28</v>
      </c>
      <c r="B36" s="40">
        <v>3443</v>
      </c>
      <c r="C36" s="41" t="s">
        <v>35</v>
      </c>
      <c r="D36" s="46" t="str">
        <f>LEFT(C36,LEN(C36)-LEN(E36))</f>
        <v xml:space="preserve"> Hà Thị Vân </v>
      </c>
      <c r="E36" s="47" t="str">
        <f>IF(ISERROR(FIND(" ",TRIM(C36),1)),"",RIGHT(TRIM(C36),LEN(TRIM(C36)) -FIND("#",SUBSTITUTE(TRIM(C36)," ","#",LEN(TRIM(C36))-LEN(SUBSTITUTE(TRIM(C36)," ",""))))))</f>
        <v>Anh</v>
      </c>
      <c r="F36" s="48" t="s">
        <v>32</v>
      </c>
      <c r="G36" s="49">
        <v>35762</v>
      </c>
      <c r="H36" s="50" t="s">
        <v>33</v>
      </c>
      <c r="I36" s="51">
        <v>1</v>
      </c>
      <c r="J36" s="42"/>
      <c r="K36" s="42" t="s">
        <v>33</v>
      </c>
      <c r="L36" s="43">
        <v>174798106</v>
      </c>
      <c r="M36" s="43">
        <v>28061</v>
      </c>
      <c r="N36" s="43">
        <v>28061</v>
      </c>
      <c r="O36" s="43">
        <v>28061</v>
      </c>
      <c r="P36" s="43" t="s">
        <v>36</v>
      </c>
      <c r="Q36" s="43"/>
      <c r="R36" s="43">
        <v>151</v>
      </c>
      <c r="S36" s="52">
        <v>42816</v>
      </c>
      <c r="T36" s="48">
        <v>102</v>
      </c>
      <c r="U36" s="48">
        <v>5</v>
      </c>
      <c r="V36" s="48">
        <v>107</v>
      </c>
      <c r="W36" s="53" t="str">
        <f>IF(AND(T36&gt;119.9,T36&lt;140.99),"50",IF(AND(T36&gt;110.9,T36&lt;119.99),"45",IF(AND(T36&gt;100.99,T36&lt;110.09),"40",IF(AND(T36&gt;90.99,T36&lt;100.99),"30",IF(AND(T36&gt;83.49,T36&lt;90.99),"20","Xem lại")))))</f>
        <v>40</v>
      </c>
      <c r="X36" s="48">
        <v>9</v>
      </c>
      <c r="Y36" s="48">
        <v>6</v>
      </c>
      <c r="Z36" s="48">
        <v>2.5</v>
      </c>
      <c r="AA36" s="48"/>
      <c r="AB36" s="48"/>
      <c r="AC36" s="48">
        <f>SUM(X36:AB36)</f>
        <v>17.5</v>
      </c>
      <c r="AD36" s="53" t="str">
        <f>IF(AND(AC36&gt;28.49,AC36&lt;30.099),"35",IF(AND(AC36&gt;26.49,AC36&lt;28.499),"30",IF(AND(AC36&gt;24.499,AC36&lt;26.49),"25",IF(AND(AC36&gt;22.499,AC36&lt;24.499),"20",IF(AND(AC36&gt;19.99,AC36&lt;22.499),"15",IF(AND(AC36&gt;14.99,AC36&lt;20),"10","Xem lại"))))))</f>
        <v>10</v>
      </c>
      <c r="AE36" s="48">
        <v>8.1</v>
      </c>
      <c r="AF36" s="48">
        <v>8</v>
      </c>
      <c r="AG36" s="48">
        <v>7.9</v>
      </c>
      <c r="AH36" s="48">
        <f>SUM(AE36:AG36)/3</f>
        <v>8</v>
      </c>
      <c r="AI36" s="53" t="str">
        <f>IF(AH36&gt;8.99,"10",IF(AND(AH36&gt;7.999,AH36&lt;8.99),"7",IF(AND(AH36&gt;6.99,AH36&lt;7.999),"5",IF(AND(AH36&gt;6.499,AH36&lt;6.99),"3","Xem lại"))))</f>
        <v>7</v>
      </c>
      <c r="AJ36" s="48"/>
      <c r="AK36" s="50"/>
      <c r="AL36" s="55">
        <f>W36+AD36+AI36+AK36</f>
        <v>57</v>
      </c>
      <c r="AM36" s="55">
        <v>3</v>
      </c>
    </row>
    <row r="38" spans="1:40" x14ac:dyDescent="0.25">
      <c r="D38" s="28" t="s">
        <v>85</v>
      </c>
      <c r="E38" s="10"/>
      <c r="F38" s="4"/>
      <c r="G38" s="4"/>
      <c r="H38" s="4"/>
      <c r="I38" s="3"/>
      <c r="J38" s="4"/>
      <c r="K38" s="5"/>
      <c r="L38" s="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7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8"/>
      <c r="AL38" s="8"/>
      <c r="AN38" s="4"/>
    </row>
    <row r="39" spans="1:40" x14ac:dyDescent="0.25">
      <c r="D39" s="28"/>
      <c r="E39" s="10"/>
      <c r="F39" s="4"/>
      <c r="G39" s="4"/>
      <c r="H39" s="4"/>
      <c r="I39" s="3"/>
      <c r="J39" s="4"/>
      <c r="K39" s="5"/>
      <c r="L39" s="5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8"/>
      <c r="AL39" s="8"/>
      <c r="AN39" s="4"/>
    </row>
    <row r="40" spans="1:40" x14ac:dyDescent="0.25">
      <c r="D40" s="4"/>
      <c r="E40" s="10"/>
      <c r="F40" s="4"/>
      <c r="G40" s="4"/>
      <c r="H40" s="4"/>
      <c r="I40" s="3"/>
      <c r="J40" s="4"/>
      <c r="K40" s="5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7"/>
      <c r="AA40" s="4"/>
      <c r="AB40" s="4"/>
      <c r="AC40" s="4"/>
      <c r="AD40" s="4"/>
      <c r="AE40" s="4"/>
      <c r="AF40" s="4"/>
      <c r="AG40" s="4"/>
      <c r="AH40" s="4"/>
      <c r="AI40" s="4"/>
      <c r="AJ40" s="29" t="s">
        <v>86</v>
      </c>
      <c r="AK40" s="29"/>
      <c r="AL40" s="29"/>
      <c r="AM40" s="29"/>
      <c r="AN40" s="29"/>
    </row>
    <row r="41" spans="1:40" x14ac:dyDescent="0.25">
      <c r="A41" s="31"/>
      <c r="B41" s="3"/>
      <c r="D41" s="4"/>
      <c r="E41" s="4"/>
      <c r="F41" s="4"/>
      <c r="G41" s="4"/>
      <c r="H41" s="4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29"/>
      <c r="AK41" s="29"/>
      <c r="AL41" s="29"/>
      <c r="AM41" s="29"/>
      <c r="AN41" s="29"/>
    </row>
    <row r="42" spans="1:40" x14ac:dyDescent="0.25">
      <c r="A42" s="31"/>
      <c r="B42" s="3"/>
      <c r="D42" s="4"/>
      <c r="E42" s="4"/>
      <c r="F42" s="4"/>
      <c r="G42" s="4"/>
      <c r="H42" s="4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7"/>
      <c r="AK42" s="7"/>
      <c r="AL42" s="7"/>
      <c r="AM42" s="7"/>
      <c r="AN42" s="7"/>
    </row>
    <row r="43" spans="1:40" x14ac:dyDescent="0.25">
      <c r="A43" s="31"/>
      <c r="B43" s="3"/>
      <c r="D43" s="4"/>
      <c r="E43" s="4"/>
      <c r="F43" s="4"/>
      <c r="G43" s="4"/>
      <c r="H43" s="4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7"/>
      <c r="AK43" s="7"/>
      <c r="AL43" s="7"/>
      <c r="AM43" s="7"/>
      <c r="AN43" s="7"/>
    </row>
    <row r="44" spans="1:40" x14ac:dyDescent="0.25">
      <c r="A44" s="31"/>
      <c r="B44" s="3"/>
      <c r="D44" s="4"/>
      <c r="E44" s="4"/>
      <c r="F44" s="4"/>
      <c r="G44" s="4"/>
      <c r="H44" s="4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7"/>
      <c r="AK44" s="7"/>
      <c r="AL44" s="7"/>
      <c r="AM44" s="7"/>
      <c r="AN44" s="7"/>
    </row>
    <row r="45" spans="1:40" x14ac:dyDescent="0.25">
      <c r="A45" s="31"/>
      <c r="B45" s="3"/>
      <c r="D45" s="4"/>
      <c r="E45" s="4"/>
      <c r="F45" s="4"/>
      <c r="G45" s="4"/>
      <c r="H45" s="4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7"/>
      <c r="AK45" s="7"/>
      <c r="AL45" s="7"/>
      <c r="AM45" s="7"/>
      <c r="AN45" s="7"/>
    </row>
    <row r="46" spans="1:40" x14ac:dyDescent="0.25">
      <c r="A46" s="31"/>
      <c r="B46" s="3"/>
      <c r="D46" s="4"/>
      <c r="E46" s="4"/>
      <c r="F46" s="4"/>
      <c r="G46" s="4"/>
      <c r="H46" s="4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29" t="s">
        <v>87</v>
      </c>
      <c r="AK46" s="29"/>
      <c r="AL46" s="29"/>
      <c r="AM46" s="29"/>
      <c r="AN46" s="29"/>
    </row>
    <row r="47" spans="1:40" x14ac:dyDescent="0.25">
      <c r="A47" s="31"/>
      <c r="B47" s="3"/>
      <c r="H47" s="31"/>
      <c r="I47" s="3"/>
      <c r="J47" s="3"/>
      <c r="K47" s="3"/>
      <c r="W47" s="31"/>
      <c r="AH47" s="31"/>
      <c r="AI47" s="31"/>
      <c r="AK47" s="31"/>
    </row>
    <row r="48" spans="1:40" x14ac:dyDescent="0.25">
      <c r="A48" s="31"/>
      <c r="B48" s="3"/>
      <c r="H48" s="31"/>
      <c r="I48" s="3"/>
      <c r="J48" s="3"/>
      <c r="K48" s="3"/>
      <c r="W48" s="31"/>
      <c r="AH48" s="31"/>
      <c r="AI48" s="31"/>
      <c r="AK48" s="31"/>
    </row>
    <row r="49" spans="1:37" x14ac:dyDescent="0.25">
      <c r="A49" s="31"/>
      <c r="B49" s="3"/>
      <c r="H49" s="31"/>
      <c r="I49" s="3"/>
      <c r="J49" s="3"/>
      <c r="K49" s="3"/>
      <c r="W49" s="31"/>
      <c r="AH49" s="31"/>
      <c r="AI49" s="31"/>
      <c r="AK49" s="31"/>
    </row>
  </sheetData>
  <sortState ref="A9:AO31">
    <sortCondition descending="1" ref="AM9:AM36"/>
  </sortState>
  <mergeCells count="23">
    <mergeCell ref="A4:AM4"/>
    <mergeCell ref="A5:AM5"/>
    <mergeCell ref="AJ40:AN40"/>
    <mergeCell ref="AJ41:AN41"/>
    <mergeCell ref="AJ46:AN46"/>
    <mergeCell ref="AE7:AI7"/>
    <mergeCell ref="AJ7:AK7"/>
    <mergeCell ref="AL7:AL8"/>
    <mergeCell ref="AM7:AM8"/>
    <mergeCell ref="J7:J8"/>
    <mergeCell ref="K7:K8"/>
    <mergeCell ref="L7:L8"/>
    <mergeCell ref="S7:S8"/>
    <mergeCell ref="T7:W7"/>
    <mergeCell ref="X7:AD7"/>
    <mergeCell ref="A7:A8"/>
    <mergeCell ref="B7:B8"/>
    <mergeCell ref="D7:D8"/>
    <mergeCell ref="E7:E8"/>
    <mergeCell ref="F7:F8"/>
    <mergeCell ref="G7:G8"/>
    <mergeCell ref="H7:H8"/>
    <mergeCell ref="I7:I8"/>
  </mergeCells>
  <pageMargins left="0.25" right="0.25" top="0.5" bottom="0.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QTKD (2)</vt:lpstr>
      <vt:lpstr>QTKD</vt:lpstr>
      <vt:lpstr>QTKD!Print_Titles</vt:lpstr>
      <vt:lpstr>'QTKD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2015-09-18T07:33:22Z</cp:lastPrinted>
  <dcterms:created xsi:type="dcterms:W3CDTF">2015-09-18T03:57:38Z</dcterms:created>
  <dcterms:modified xsi:type="dcterms:W3CDTF">2015-09-18T09:11:41Z</dcterms:modified>
</cp:coreProperties>
</file>