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6975"/>
  </bookViews>
  <sheets>
    <sheet name="TCNH" sheetId="1" r:id="rId1"/>
  </sheets>
  <definedNames>
    <definedName name="_xlnm._FilterDatabase" localSheetId="0" hidden="1">TCNH!$A$8:$AM$8</definedName>
  </definedNames>
  <calcPr calcId="144525"/>
</workbook>
</file>

<file path=xl/calcChain.xml><?xml version="1.0" encoding="utf-8"?>
<calcChain xmlns="http://schemas.openxmlformats.org/spreadsheetml/2006/main">
  <c r="AH14" i="1" l="1"/>
  <c r="AI14" i="1" s="1"/>
  <c r="AC14" i="1"/>
  <c r="AD14" i="1" s="1"/>
  <c r="W14" i="1"/>
  <c r="E14" i="1"/>
  <c r="D14" i="1" s="1"/>
  <c r="AH15" i="1"/>
  <c r="AI15" i="1" s="1"/>
  <c r="AC15" i="1"/>
  <c r="AD15" i="1" s="1"/>
  <c r="W15" i="1"/>
  <c r="E15" i="1"/>
  <c r="D15" i="1" s="1"/>
  <c r="AH16" i="1"/>
  <c r="AI16" i="1" s="1"/>
  <c r="AC16" i="1"/>
  <c r="AD16" i="1" s="1"/>
  <c r="W16" i="1"/>
  <c r="E16" i="1"/>
  <c r="D16" i="1" s="1"/>
  <c r="AH12" i="1"/>
  <c r="AI12" i="1" s="1"/>
  <c r="AC12" i="1"/>
  <c r="AD12" i="1" s="1"/>
  <c r="W12" i="1"/>
  <c r="AH18" i="1"/>
  <c r="AI18" i="1" s="1"/>
  <c r="AC18" i="1"/>
  <c r="AD18" i="1" s="1"/>
  <c r="W18" i="1"/>
  <c r="E18" i="1"/>
  <c r="D18" i="1" s="1"/>
  <c r="AH17" i="1"/>
  <c r="AI17" i="1" s="1"/>
  <c r="AC17" i="1"/>
  <c r="AD17" i="1" s="1"/>
  <c r="W17" i="1"/>
  <c r="E17" i="1"/>
  <c r="D17" i="1" s="1"/>
  <c r="AH13" i="1"/>
  <c r="AI13" i="1" s="1"/>
  <c r="AC13" i="1"/>
  <c r="AD13" i="1" s="1"/>
  <c r="W13" i="1"/>
  <c r="E13" i="1"/>
  <c r="D13" i="1" s="1"/>
  <c r="AH9" i="1"/>
  <c r="AI9" i="1" s="1"/>
  <c r="AC9" i="1"/>
  <c r="AD9" i="1" s="1"/>
  <c r="W9" i="1"/>
  <c r="E9" i="1"/>
  <c r="D9" i="1" s="1"/>
  <c r="AH10" i="1"/>
  <c r="AI10" i="1" s="1"/>
  <c r="AC10" i="1"/>
  <c r="AD10" i="1" s="1"/>
  <c r="W10" i="1"/>
  <c r="E10" i="1"/>
  <c r="D10" i="1" s="1"/>
  <c r="AH11" i="1"/>
  <c r="AI11" i="1" s="1"/>
  <c r="AC11" i="1"/>
  <c r="AD11" i="1" s="1"/>
  <c r="W11" i="1"/>
  <c r="E11" i="1"/>
  <c r="D11" i="1" s="1"/>
  <c r="AL9" i="1" l="1"/>
  <c r="AL17" i="1"/>
  <c r="AL11" i="1"/>
  <c r="AL12" i="1"/>
  <c r="AL14" i="1"/>
  <c r="AL10" i="1"/>
  <c r="AL13" i="1"/>
  <c r="AL18" i="1"/>
  <c r="AL15" i="1"/>
  <c r="AL16" i="1"/>
</calcChain>
</file>

<file path=xl/sharedStrings.xml><?xml version="1.0" encoding="utf-8"?>
<sst xmlns="http://schemas.openxmlformats.org/spreadsheetml/2006/main" count="110" uniqueCount="66">
  <si>
    <t>STT</t>
  </si>
  <si>
    <t>SHS</t>
  </si>
  <si>
    <t>Họ tên</t>
  </si>
  <si>
    <t>Họ và tên</t>
  </si>
  <si>
    <t>Ngày sinh</t>
  </si>
  <si>
    <t>Đăng ký CLC (Ngành)</t>
  </si>
  <si>
    <t>Đăng ký chuẩn QT</t>
  </si>
  <si>
    <t>GCMND</t>
  </si>
  <si>
    <t>L10</t>
  </si>
  <si>
    <t>L11</t>
  </si>
  <si>
    <t>L12</t>
  </si>
  <si>
    <t>KV</t>
  </si>
  <si>
    <t>ĐT</t>
  </si>
  <si>
    <t>KT</t>
  </si>
  <si>
    <t>SBD</t>
  </si>
  <si>
    <t>Kết quả học tập THPT</t>
  </si>
  <si>
    <t>Các chứng nhận thành tích học tập, nghiên cứu và các thành tích khác</t>
  </si>
  <si>
    <t>Kết quả phỏng vấn</t>
  </si>
  <si>
    <t>Điểm ĐGNL</t>
  </si>
  <si>
    <t>Tổng điểm</t>
  </si>
  <si>
    <t>Toán học</t>
  </si>
  <si>
    <t>Văn học</t>
  </si>
  <si>
    <t>Ngoại ngữ</t>
  </si>
  <si>
    <t>Hóa học</t>
  </si>
  <si>
    <t>Vật lý</t>
  </si>
  <si>
    <t>Tổng</t>
  </si>
  <si>
    <t>Lớp 10</t>
  </si>
  <si>
    <t>Lớp 11</t>
  </si>
  <si>
    <t>Lớp 12</t>
  </si>
  <si>
    <t>Giải thưởng</t>
  </si>
  <si>
    <t> Nguyễn Mạnh Dũng</t>
  </si>
  <si>
    <t>TCNH</t>
  </si>
  <si>
    <t>Đạt</t>
  </si>
  <si>
    <t> Nguyễn Minh Đức</t>
  </si>
  <si>
    <t>2NT</t>
  </si>
  <si>
    <t> Lê Thị Diệu Ánh</t>
  </si>
  <si>
    <t>Nữ</t>
  </si>
  <si>
    <t> Nguyễn Thị Khánh Linh</t>
  </si>
  <si>
    <t> Nguyễn Phan Bảo Thái</t>
  </si>
  <si>
    <t> Phạm Thu Thủy</t>
  </si>
  <si>
    <t>KINHTE</t>
  </si>
  <si>
    <t> Phùng Ngân Hà</t>
  </si>
  <si>
    <t xml:space="preserve"> Phùng Ngân </t>
  </si>
  <si>
    <t>Hà</t>
  </si>
  <si>
    <t> Nguyễn Huy Quyền</t>
  </si>
  <si>
    <t> Phạm Thị Tuyết Nhi</t>
  </si>
  <si>
    <t> Trần Ngọc Khánh Linh</t>
  </si>
  <si>
    <t>KTPT</t>
  </si>
  <si>
    <t>ĐẠI HỌC QUỐC GIA HÀ NỘI</t>
  </si>
  <si>
    <t>TRƯỜNG ĐẠI HỌC KINH TẾ</t>
  </si>
  <si>
    <t>DANH SÁCH SINH VIÊN TRÚNG TUYỂN VÀO CHƯƠNG TRÌNH ĐÀO TẠO CHẤT LƯỢNG CAO, 
NGÀNH TÀI CHÍNH - NGÂN HÀNG, KHÓA QH-2015-E</t>
  </si>
  <si>
    <t>Giới tính</t>
  </si>
  <si>
    <t>Tên ngành trúng tuyển</t>
  </si>
  <si>
    <t>Đợt trúng tuyển</t>
  </si>
  <si>
    <t>Kết quả thi đánh giá năng lực (ĐGNL)</t>
  </si>
  <si>
    <t>Ưu tiên</t>
  </si>
  <si>
    <t>Điểm hồ sơ</t>
  </si>
  <si>
    <t>Thi Trung học phổ thông quốc gia (THPT)</t>
  </si>
  <si>
    <t>Điểm trung bình</t>
  </si>
  <si>
    <t>Tổng điểm hồ sơ</t>
  </si>
  <si>
    <t>Danh sách gồm 10 sinh viên./.</t>
  </si>
  <si>
    <t>HIỆU TRƯỞNG</t>
  </si>
  <si>
    <t>PGS.TS. Nguyễn Hồng Sơn</t>
  </si>
  <si>
    <t>Giải Nhì môn Địa lý kỳ thi chọn học sinh giỏi cấp thành phố</t>
  </si>
  <si>
    <t>Đợt 1</t>
  </si>
  <si>
    <t>(Kèm theo Quyết định số   4002/QĐ-ĐHKT ngày 18    tháng   9  năm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</si>
</sst>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163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b/>
      <sz val="12.5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3" fontId="1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left" vertical="center" wrapText="1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/>
    </xf>
    <xf numFmtId="164" fontId="5" fillId="0" borderId="0" xfId="0" applyNumberFormat="1" applyFont="1" applyFill="1" applyAlignment="1">
      <alignment vertical="center"/>
    </xf>
    <xf numFmtId="3" fontId="1" fillId="2" borderId="0" xfId="0" applyNumberFormat="1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164" fontId="1" fillId="2" borderId="0" xfId="0" applyNumberFormat="1" applyFont="1" applyFill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vertical="center"/>
    </xf>
    <xf numFmtId="3" fontId="5" fillId="2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"/>
  <sheetViews>
    <sheetView tabSelected="1" zoomScale="90" zoomScaleNormal="90" workbookViewId="0">
      <selection activeCell="A5" sqref="A5:AM5"/>
    </sheetView>
  </sheetViews>
  <sheetFormatPr defaultColWidth="9" defaultRowHeight="18.75" x14ac:dyDescent="0.25"/>
  <cols>
    <col min="1" max="1" width="6" style="1" customWidth="1"/>
    <col min="2" max="2" width="6.7109375" style="22" hidden="1" customWidth="1"/>
    <col min="3" max="3" width="25.85546875" style="23" hidden="1" customWidth="1"/>
    <col min="4" max="4" width="20.42578125" style="2" customWidth="1"/>
    <col min="5" max="5" width="8.5703125" style="2" customWidth="1"/>
    <col min="6" max="6" width="5.85546875" style="2" customWidth="1"/>
    <col min="7" max="7" width="11.7109375" style="2" customWidth="1"/>
    <col min="8" max="8" width="8.5703125" style="3" customWidth="1"/>
    <col min="9" max="9" width="7.42578125" style="28" hidden="1" customWidth="1"/>
    <col min="10" max="10" width="10" style="28" hidden="1" customWidth="1"/>
    <col min="11" max="11" width="7.85546875" style="28" hidden="1" customWidth="1"/>
    <col min="12" max="12" width="16.7109375" style="23" hidden="1" customWidth="1"/>
    <col min="13" max="15" width="9.5703125" style="23" hidden="1" customWidth="1"/>
    <col min="16" max="16" width="7.42578125" style="23" hidden="1" customWidth="1"/>
    <col min="17" max="17" width="6.5703125" style="23" hidden="1" customWidth="1"/>
    <col min="18" max="18" width="8.140625" style="23" hidden="1" customWidth="1"/>
    <col min="19" max="19" width="9.28515625" style="23" hidden="1" customWidth="1"/>
    <col min="20" max="20" width="8.140625" style="2" customWidth="1"/>
    <col min="21" max="21" width="6.7109375" style="2" customWidth="1"/>
    <col min="22" max="22" width="6.42578125" style="2" customWidth="1"/>
    <col min="23" max="23" width="6" style="4" customWidth="1"/>
    <col min="24" max="25" width="5.42578125" style="2" customWidth="1"/>
    <col min="26" max="26" width="5.85546875" style="2" customWidth="1"/>
    <col min="27" max="28" width="5.28515625" style="2" customWidth="1"/>
    <col min="29" max="29" width="6.28515625" style="2" customWidth="1"/>
    <col min="30" max="30" width="6.140625" style="2" customWidth="1"/>
    <col min="31" max="33" width="4.7109375" style="2" customWidth="1"/>
    <col min="34" max="35" width="6" style="5" customWidth="1"/>
    <col min="36" max="36" width="16" style="2" customWidth="1"/>
    <col min="37" max="37" width="6.28515625" style="3" customWidth="1"/>
    <col min="38" max="38" width="7" style="2" customWidth="1"/>
    <col min="39" max="39" width="8.140625" style="2" customWidth="1"/>
    <col min="40" max="16384" width="9" style="2"/>
  </cols>
  <sheetData>
    <row r="1" spans="1:39" x14ac:dyDescent="0.25">
      <c r="A1" s="1" t="s">
        <v>48</v>
      </c>
    </row>
    <row r="2" spans="1:39" x14ac:dyDescent="0.25">
      <c r="A2" s="6" t="s">
        <v>49</v>
      </c>
    </row>
    <row r="4" spans="1:39" s="4" customFormat="1" ht="45.75" customHeight="1" x14ac:dyDescent="0.25">
      <c r="A4" s="39" t="s">
        <v>50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</row>
    <row r="5" spans="1:39" s="4" customFormat="1" ht="24" customHeight="1" x14ac:dyDescent="0.25">
      <c r="A5" s="44" t="s">
        <v>65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</row>
    <row r="6" spans="1:39" ht="21.75" customHeight="1" x14ac:dyDescent="0.25">
      <c r="A6" s="7"/>
    </row>
    <row r="7" spans="1:39" s="8" customFormat="1" ht="72" customHeight="1" x14ac:dyDescent="0.25">
      <c r="A7" s="48" t="s">
        <v>0</v>
      </c>
      <c r="B7" s="49" t="s">
        <v>1</v>
      </c>
      <c r="C7" s="24" t="s">
        <v>2</v>
      </c>
      <c r="D7" s="36" t="s">
        <v>3</v>
      </c>
      <c r="E7" s="37"/>
      <c r="F7" s="38" t="s">
        <v>51</v>
      </c>
      <c r="G7" s="38" t="s">
        <v>4</v>
      </c>
      <c r="H7" s="38" t="s">
        <v>52</v>
      </c>
      <c r="I7" s="35" t="s">
        <v>53</v>
      </c>
      <c r="J7" s="35" t="s">
        <v>5</v>
      </c>
      <c r="K7" s="35" t="s">
        <v>6</v>
      </c>
      <c r="L7" s="35" t="s">
        <v>7</v>
      </c>
      <c r="M7" s="24" t="s">
        <v>8</v>
      </c>
      <c r="N7" s="24" t="s">
        <v>9</v>
      </c>
      <c r="O7" s="24" t="s">
        <v>10</v>
      </c>
      <c r="P7" s="24" t="s">
        <v>11</v>
      </c>
      <c r="Q7" s="24" t="s">
        <v>12</v>
      </c>
      <c r="R7" s="24" t="s">
        <v>13</v>
      </c>
      <c r="S7" s="45" t="s">
        <v>14</v>
      </c>
      <c r="T7" s="36" t="s">
        <v>54</v>
      </c>
      <c r="U7" s="47"/>
      <c r="V7" s="47"/>
      <c r="W7" s="41"/>
      <c r="X7" s="36" t="s">
        <v>57</v>
      </c>
      <c r="Y7" s="47"/>
      <c r="Z7" s="47"/>
      <c r="AA7" s="47"/>
      <c r="AB7" s="47"/>
      <c r="AC7" s="47"/>
      <c r="AD7" s="41"/>
      <c r="AE7" s="36" t="s">
        <v>15</v>
      </c>
      <c r="AF7" s="47"/>
      <c r="AG7" s="47"/>
      <c r="AH7" s="47"/>
      <c r="AI7" s="41"/>
      <c r="AJ7" s="36" t="s">
        <v>16</v>
      </c>
      <c r="AK7" s="41"/>
      <c r="AL7" s="42" t="s">
        <v>59</v>
      </c>
      <c r="AM7" s="38" t="s">
        <v>17</v>
      </c>
    </row>
    <row r="8" spans="1:39" s="12" customFormat="1" ht="45" customHeight="1" x14ac:dyDescent="0.25">
      <c r="A8" s="48"/>
      <c r="B8" s="49"/>
      <c r="C8" s="25"/>
      <c r="D8" s="36"/>
      <c r="E8" s="37"/>
      <c r="F8" s="38"/>
      <c r="G8" s="38"/>
      <c r="H8" s="38"/>
      <c r="I8" s="35"/>
      <c r="J8" s="35"/>
      <c r="K8" s="35"/>
      <c r="L8" s="35"/>
      <c r="M8" s="25"/>
      <c r="N8" s="25"/>
      <c r="O8" s="25"/>
      <c r="P8" s="25"/>
      <c r="Q8" s="25"/>
      <c r="R8" s="25"/>
      <c r="S8" s="46"/>
      <c r="T8" s="10" t="s">
        <v>18</v>
      </c>
      <c r="U8" s="10" t="s">
        <v>55</v>
      </c>
      <c r="V8" s="10" t="s">
        <v>19</v>
      </c>
      <c r="W8" s="10" t="s">
        <v>56</v>
      </c>
      <c r="X8" s="10" t="s">
        <v>20</v>
      </c>
      <c r="Y8" s="10" t="s">
        <v>21</v>
      </c>
      <c r="Z8" s="10" t="s">
        <v>22</v>
      </c>
      <c r="AA8" s="10" t="s">
        <v>23</v>
      </c>
      <c r="AB8" s="10" t="s">
        <v>24</v>
      </c>
      <c r="AC8" s="10" t="s">
        <v>25</v>
      </c>
      <c r="AD8" s="10" t="s">
        <v>56</v>
      </c>
      <c r="AE8" s="10" t="s">
        <v>26</v>
      </c>
      <c r="AF8" s="10" t="s">
        <v>27</v>
      </c>
      <c r="AG8" s="10" t="s">
        <v>28</v>
      </c>
      <c r="AH8" s="10" t="s">
        <v>58</v>
      </c>
      <c r="AI8" s="10" t="s">
        <v>56</v>
      </c>
      <c r="AJ8" s="11" t="s">
        <v>29</v>
      </c>
      <c r="AK8" s="11" t="s">
        <v>56</v>
      </c>
      <c r="AL8" s="43"/>
      <c r="AM8" s="38"/>
    </row>
    <row r="9" spans="1:39" s="21" customFormat="1" ht="26.25" customHeight="1" x14ac:dyDescent="0.25">
      <c r="A9" s="13">
        <v>1</v>
      </c>
      <c r="B9" s="26">
        <v>909</v>
      </c>
      <c r="C9" s="27" t="s">
        <v>35</v>
      </c>
      <c r="D9" s="14" t="str">
        <f>LEFT(C9,LEN(C9)-LEN(E9))</f>
        <v xml:space="preserve"> Lê Thị Diệu </v>
      </c>
      <c r="E9" s="15" t="str">
        <f>IF(ISERROR(FIND(" ",TRIM(C9),1)),"",RIGHT(TRIM(C9),LEN(TRIM(C9)) -FIND("#",SUBSTITUTE(TRIM(C9)," ","#",LEN(TRIM(C9))-LEN(SUBSTITUTE(TRIM(C9)," ",""))))))</f>
        <v>Ánh</v>
      </c>
      <c r="F9" s="16" t="s">
        <v>36</v>
      </c>
      <c r="G9" s="17">
        <v>35709</v>
      </c>
      <c r="H9" s="18" t="s">
        <v>31</v>
      </c>
      <c r="I9" s="33" t="s">
        <v>64</v>
      </c>
      <c r="J9" s="29" t="s">
        <v>31</v>
      </c>
      <c r="K9" s="29"/>
      <c r="L9" s="30">
        <v>135825289</v>
      </c>
      <c r="M9" s="30">
        <v>16012</v>
      </c>
      <c r="N9" s="30">
        <v>16012</v>
      </c>
      <c r="O9" s="30">
        <v>16012</v>
      </c>
      <c r="P9" s="30">
        <v>2</v>
      </c>
      <c r="Q9" s="30"/>
      <c r="R9" s="30">
        <v>151</v>
      </c>
      <c r="S9" s="31">
        <v>17725</v>
      </c>
      <c r="T9" s="16">
        <v>107</v>
      </c>
      <c r="U9" s="16">
        <v>2.5</v>
      </c>
      <c r="V9" s="16">
        <v>109.5</v>
      </c>
      <c r="W9" s="9" t="str">
        <f t="shared" ref="W9:W18" si="0">IF(AND(T9&gt;119.9,T9&lt;140.99),"50",IF(AND(T9&gt;110.9,T9&lt;119.99),"45",IF(AND(T9&gt;100.99,T9&lt;110.09),"40",IF(AND(T9&gt;90.99,T9&lt;100.99),"30",IF(AND(T9&gt;83.49,T9&lt;90.99),"20","Xem lại")))))</f>
        <v>40</v>
      </c>
      <c r="X9" s="16">
        <v>7.5</v>
      </c>
      <c r="Y9" s="16">
        <v>8</v>
      </c>
      <c r="Z9" s="16">
        <v>8.25</v>
      </c>
      <c r="AA9" s="16"/>
      <c r="AB9" s="16"/>
      <c r="AC9" s="34">
        <f t="shared" ref="AC9:AC18" si="1">SUM(X9:AB9)</f>
        <v>23.75</v>
      </c>
      <c r="AD9" s="9" t="str">
        <f t="shared" ref="AD9:AD18" si="2">IF(AND(AC9&gt;28.49,AC9&lt;30.099),"35",IF(AND(AC9&gt;26.49,AC9&lt;28.499),"30",IF(AND(AC9&gt;24.499,AC9&lt;26.49),"25",IF(AND(AC9&gt;22.499,AC9&lt;24.499),"20",IF(AND(AC9&gt;19.99,AC9&lt;22.499),"15",IF(AND(AC9&gt;14.99,AC9&lt;20),"10","Xem lại"))))))</f>
        <v>20</v>
      </c>
      <c r="AE9" s="16">
        <v>8.6</v>
      </c>
      <c r="AF9" s="16">
        <v>8.5</v>
      </c>
      <c r="AG9" s="16">
        <v>8.6999999999999993</v>
      </c>
      <c r="AH9" s="16">
        <f t="shared" ref="AH9:AH18" si="3">SUM(AE9:AG9)/3</f>
        <v>8.6</v>
      </c>
      <c r="AI9" s="9" t="str">
        <f t="shared" ref="AI9:AI18" si="4">IF(AH9&gt;8.99,"10",IF(AND(AH9&gt;7.999,AH9&lt;8.99),"7",IF(AND(AH9&gt;6.99,AH9&lt;7.999),"5",IF(AND(AH9&gt;6.499,AH9&lt;6.99),"3","Xem lại"))))</f>
        <v>7</v>
      </c>
      <c r="AJ9" s="20"/>
      <c r="AK9" s="20"/>
      <c r="AL9" s="18">
        <f t="shared" ref="AL9:AL18" si="5">W9+AD9+AI9+AK9</f>
        <v>67</v>
      </c>
      <c r="AM9" s="18" t="s">
        <v>32</v>
      </c>
    </row>
    <row r="10" spans="1:39" s="21" customFormat="1" ht="26.25" customHeight="1" x14ac:dyDescent="0.25">
      <c r="A10" s="13">
        <v>2</v>
      </c>
      <c r="B10" s="26">
        <v>1609</v>
      </c>
      <c r="C10" s="27" t="s">
        <v>33</v>
      </c>
      <c r="D10" s="14" t="str">
        <f>LEFT(C10,LEN(C10)-LEN(E10))</f>
        <v xml:space="preserve"> Nguyễn Minh </v>
      </c>
      <c r="E10" s="15" t="str">
        <f>IF(ISERROR(FIND(" ",TRIM(C10),1)),"",RIGHT(TRIM(C10),LEN(TRIM(C10)) -FIND("#",SUBSTITUTE(TRIM(C10)," ","#",LEN(TRIM(C10))-LEN(SUBSTITUTE(TRIM(C10)," ",""))))))</f>
        <v>Đức</v>
      </c>
      <c r="F10" s="16"/>
      <c r="G10" s="17">
        <v>35493</v>
      </c>
      <c r="H10" s="18" t="s">
        <v>31</v>
      </c>
      <c r="I10" s="33" t="s">
        <v>64</v>
      </c>
      <c r="J10" s="29" t="s">
        <v>31</v>
      </c>
      <c r="K10" s="29"/>
      <c r="L10" s="30">
        <v>163379496</v>
      </c>
      <c r="M10" s="30">
        <v>25075</v>
      </c>
      <c r="N10" s="30">
        <v>25075</v>
      </c>
      <c r="O10" s="30">
        <v>25075</v>
      </c>
      <c r="P10" s="30" t="s">
        <v>34</v>
      </c>
      <c r="Q10" s="30"/>
      <c r="R10" s="30">
        <v>151</v>
      </c>
      <c r="S10" s="31">
        <v>41693</v>
      </c>
      <c r="T10" s="16">
        <v>115</v>
      </c>
      <c r="U10" s="16">
        <v>5</v>
      </c>
      <c r="V10" s="16">
        <v>120</v>
      </c>
      <c r="W10" s="9" t="str">
        <f t="shared" si="0"/>
        <v>45</v>
      </c>
      <c r="X10" s="16">
        <v>8.5</v>
      </c>
      <c r="Y10" s="16">
        <v>6.75</v>
      </c>
      <c r="Z10" s="16">
        <v>7.5</v>
      </c>
      <c r="AA10" s="16"/>
      <c r="AB10" s="16"/>
      <c r="AC10" s="34">
        <f t="shared" si="1"/>
        <v>22.75</v>
      </c>
      <c r="AD10" s="9" t="str">
        <f t="shared" si="2"/>
        <v>20</v>
      </c>
      <c r="AE10" s="16">
        <v>8.3000000000000007</v>
      </c>
      <c r="AF10" s="16">
        <v>8.3000000000000007</v>
      </c>
      <c r="AG10" s="16">
        <v>8.8000000000000007</v>
      </c>
      <c r="AH10" s="16">
        <f t="shared" si="3"/>
        <v>8.4666666666666668</v>
      </c>
      <c r="AI10" s="9" t="str">
        <f t="shared" si="4"/>
        <v>7</v>
      </c>
      <c r="AJ10" s="20"/>
      <c r="AK10" s="20"/>
      <c r="AL10" s="18">
        <f t="shared" si="5"/>
        <v>72</v>
      </c>
      <c r="AM10" s="18" t="s">
        <v>32</v>
      </c>
    </row>
    <row r="11" spans="1:39" s="21" customFormat="1" ht="69" customHeight="1" x14ac:dyDescent="0.25">
      <c r="A11" s="13">
        <v>3</v>
      </c>
      <c r="B11" s="26">
        <v>2990</v>
      </c>
      <c r="C11" s="27" t="s">
        <v>30</v>
      </c>
      <c r="D11" s="14" t="str">
        <f>LEFT(C11,LEN(C11)-LEN(E11))</f>
        <v xml:space="preserve"> Nguyễn Mạnh </v>
      </c>
      <c r="E11" s="15" t="str">
        <f>IF(ISERROR(FIND(" ",TRIM(C11),1)),"",RIGHT(TRIM(C11),LEN(TRIM(C11)) -FIND("#",SUBSTITUTE(TRIM(C11)," ","#",LEN(TRIM(C11))-LEN(SUBSTITUTE(TRIM(C11)," ",""))))))</f>
        <v>Dũng</v>
      </c>
      <c r="F11" s="16"/>
      <c r="G11" s="17">
        <v>35566</v>
      </c>
      <c r="H11" s="18" t="s">
        <v>31</v>
      </c>
      <c r="I11" s="33" t="s">
        <v>64</v>
      </c>
      <c r="J11" s="29" t="s">
        <v>31</v>
      </c>
      <c r="K11" s="29"/>
      <c r="L11" s="30">
        <v>31943093</v>
      </c>
      <c r="M11" s="30">
        <v>3002</v>
      </c>
      <c r="N11" s="30">
        <v>3002</v>
      </c>
      <c r="O11" s="30">
        <v>3002</v>
      </c>
      <c r="P11" s="30">
        <v>3</v>
      </c>
      <c r="Q11" s="30"/>
      <c r="R11" s="30">
        <v>151</v>
      </c>
      <c r="S11" s="31">
        <v>33404</v>
      </c>
      <c r="T11" s="16">
        <v>112</v>
      </c>
      <c r="U11" s="16">
        <v>0</v>
      </c>
      <c r="V11" s="16">
        <v>112</v>
      </c>
      <c r="W11" s="9" t="str">
        <f t="shared" si="0"/>
        <v>45</v>
      </c>
      <c r="X11" s="16">
        <v>7.5</v>
      </c>
      <c r="Y11" s="16">
        <v>6.5</v>
      </c>
      <c r="Z11" s="16">
        <v>6.75</v>
      </c>
      <c r="AA11" s="16"/>
      <c r="AB11" s="16"/>
      <c r="AC11" s="34">
        <f t="shared" si="1"/>
        <v>20.75</v>
      </c>
      <c r="AD11" s="9" t="str">
        <f t="shared" si="2"/>
        <v>15</v>
      </c>
      <c r="AE11" s="16">
        <v>8</v>
      </c>
      <c r="AF11" s="16">
        <v>8.1999999999999993</v>
      </c>
      <c r="AG11" s="16">
        <v>8.6</v>
      </c>
      <c r="AH11" s="16">
        <f t="shared" si="3"/>
        <v>8.2666666666666657</v>
      </c>
      <c r="AI11" s="19" t="str">
        <f t="shared" si="4"/>
        <v>7</v>
      </c>
      <c r="AJ11" s="16" t="s">
        <v>63</v>
      </c>
      <c r="AK11" s="16">
        <v>5</v>
      </c>
      <c r="AL11" s="18">
        <f t="shared" si="5"/>
        <v>72</v>
      </c>
      <c r="AM11" s="18" t="s">
        <v>32</v>
      </c>
    </row>
    <row r="12" spans="1:39" s="21" customFormat="1" ht="26.25" customHeight="1" x14ac:dyDescent="0.25">
      <c r="A12" s="13">
        <v>4</v>
      </c>
      <c r="B12" s="26">
        <v>9007</v>
      </c>
      <c r="C12" s="27" t="s">
        <v>41</v>
      </c>
      <c r="D12" s="14" t="s">
        <v>42</v>
      </c>
      <c r="E12" s="15" t="s">
        <v>43</v>
      </c>
      <c r="F12" s="16" t="s">
        <v>36</v>
      </c>
      <c r="G12" s="17">
        <v>35790</v>
      </c>
      <c r="H12" s="18" t="s">
        <v>31</v>
      </c>
      <c r="I12" s="33" t="s">
        <v>64</v>
      </c>
      <c r="J12" s="29" t="s">
        <v>31</v>
      </c>
      <c r="K12" s="29"/>
      <c r="L12" s="30">
        <v>13392804</v>
      </c>
      <c r="M12" s="30">
        <v>1097</v>
      </c>
      <c r="N12" s="30">
        <v>1097</v>
      </c>
      <c r="O12" s="30">
        <v>1097</v>
      </c>
      <c r="P12" s="30">
        <v>3</v>
      </c>
      <c r="Q12" s="30"/>
      <c r="R12" s="30">
        <v>152</v>
      </c>
      <c r="S12" s="31">
        <v>7409</v>
      </c>
      <c r="T12" s="16">
        <v>101</v>
      </c>
      <c r="U12" s="16">
        <v>0</v>
      </c>
      <c r="V12" s="16">
        <v>101</v>
      </c>
      <c r="W12" s="9" t="str">
        <f t="shared" si="0"/>
        <v>40</v>
      </c>
      <c r="X12" s="16">
        <v>4.25</v>
      </c>
      <c r="Y12" s="16">
        <v>7.5</v>
      </c>
      <c r="Z12" s="16">
        <v>6.75</v>
      </c>
      <c r="AA12" s="16"/>
      <c r="AB12" s="16"/>
      <c r="AC12" s="34">
        <f t="shared" si="1"/>
        <v>18.5</v>
      </c>
      <c r="AD12" s="9" t="str">
        <f t="shared" si="2"/>
        <v>10</v>
      </c>
      <c r="AE12" s="16">
        <v>8.1999999999999993</v>
      </c>
      <c r="AF12" s="16">
        <v>8.1</v>
      </c>
      <c r="AG12" s="16">
        <v>8.6999999999999993</v>
      </c>
      <c r="AH12" s="16">
        <f t="shared" si="3"/>
        <v>8.3333333333333321</v>
      </c>
      <c r="AI12" s="9" t="str">
        <f t="shared" si="4"/>
        <v>7</v>
      </c>
      <c r="AJ12" s="20"/>
      <c r="AK12" s="20"/>
      <c r="AL12" s="18">
        <f t="shared" si="5"/>
        <v>57</v>
      </c>
      <c r="AM12" s="18" t="s">
        <v>32</v>
      </c>
    </row>
    <row r="13" spans="1:39" s="21" customFormat="1" ht="26.25" customHeight="1" x14ac:dyDescent="0.25">
      <c r="A13" s="13">
        <v>5</v>
      </c>
      <c r="B13" s="26">
        <v>3952</v>
      </c>
      <c r="C13" s="27" t="s">
        <v>37</v>
      </c>
      <c r="D13" s="14" t="str">
        <f t="shared" ref="D13:D18" si="6">LEFT(C13,LEN(C13)-LEN(E13))</f>
        <v xml:space="preserve"> Nguyễn Thị Khánh </v>
      </c>
      <c r="E13" s="15" t="str">
        <f t="shared" ref="E13:E18" si="7">IF(ISERROR(FIND(" ",TRIM(C13),1)),"",RIGHT(TRIM(C13),LEN(TRIM(C13)) -FIND("#",SUBSTITUTE(TRIM(C13)," ","#",LEN(TRIM(C13))-LEN(SUBSTITUTE(TRIM(C13)," ",""))))))</f>
        <v>Linh</v>
      </c>
      <c r="F13" s="16" t="s">
        <v>36</v>
      </c>
      <c r="G13" s="17">
        <v>35601</v>
      </c>
      <c r="H13" s="18" t="s">
        <v>31</v>
      </c>
      <c r="I13" s="33" t="s">
        <v>64</v>
      </c>
      <c r="J13" s="29" t="s">
        <v>31</v>
      </c>
      <c r="K13" s="29"/>
      <c r="L13" s="30">
        <v>142855113</v>
      </c>
      <c r="M13" s="30">
        <v>21014</v>
      </c>
      <c r="N13" s="30">
        <v>21014</v>
      </c>
      <c r="O13" s="30">
        <v>21014</v>
      </c>
      <c r="P13" s="30">
        <v>2</v>
      </c>
      <c r="Q13" s="30"/>
      <c r="R13" s="30">
        <v>151</v>
      </c>
      <c r="S13" s="31">
        <v>29020</v>
      </c>
      <c r="T13" s="16">
        <v>111</v>
      </c>
      <c r="U13" s="16">
        <v>2.5</v>
      </c>
      <c r="V13" s="16">
        <v>113.5</v>
      </c>
      <c r="W13" s="9" t="str">
        <f t="shared" si="0"/>
        <v>45</v>
      </c>
      <c r="X13" s="16">
        <v>8.25</v>
      </c>
      <c r="Y13" s="16">
        <v>7.5</v>
      </c>
      <c r="Z13" s="16">
        <v>4.5</v>
      </c>
      <c r="AA13" s="16"/>
      <c r="AB13" s="16"/>
      <c r="AC13" s="34">
        <f t="shared" si="1"/>
        <v>20.25</v>
      </c>
      <c r="AD13" s="9" t="str">
        <f t="shared" si="2"/>
        <v>15</v>
      </c>
      <c r="AE13" s="16">
        <v>8</v>
      </c>
      <c r="AF13" s="16">
        <v>8.1999999999999993</v>
      </c>
      <c r="AG13" s="16">
        <v>8.3000000000000007</v>
      </c>
      <c r="AH13" s="16">
        <f t="shared" si="3"/>
        <v>8.1666666666666661</v>
      </c>
      <c r="AI13" s="9" t="str">
        <f t="shared" si="4"/>
        <v>7</v>
      </c>
      <c r="AJ13" s="20"/>
      <c r="AK13" s="20"/>
      <c r="AL13" s="18">
        <f t="shared" si="5"/>
        <v>67</v>
      </c>
      <c r="AM13" s="18" t="s">
        <v>32</v>
      </c>
    </row>
    <row r="14" spans="1:39" s="21" customFormat="1" ht="26.25" customHeight="1" x14ac:dyDescent="0.25">
      <c r="A14" s="13">
        <v>6</v>
      </c>
      <c r="B14" s="26">
        <v>3962</v>
      </c>
      <c r="C14" s="27" t="s">
        <v>46</v>
      </c>
      <c r="D14" s="14" t="str">
        <f t="shared" si="6"/>
        <v xml:space="preserve"> Trần Ngọc Khánh </v>
      </c>
      <c r="E14" s="15" t="str">
        <f t="shared" si="7"/>
        <v>Linh</v>
      </c>
      <c r="F14" s="16" t="s">
        <v>36</v>
      </c>
      <c r="G14" s="17">
        <v>35493</v>
      </c>
      <c r="H14" s="18" t="s">
        <v>47</v>
      </c>
      <c r="I14" s="33" t="s">
        <v>64</v>
      </c>
      <c r="J14" s="29" t="s">
        <v>31</v>
      </c>
      <c r="K14" s="29"/>
      <c r="L14" s="30">
        <v>163419581</v>
      </c>
      <c r="M14" s="30">
        <v>25075</v>
      </c>
      <c r="N14" s="30">
        <v>25075</v>
      </c>
      <c r="O14" s="30">
        <v>25075</v>
      </c>
      <c r="P14" s="30" t="s">
        <v>34</v>
      </c>
      <c r="Q14" s="30"/>
      <c r="R14" s="30">
        <v>151</v>
      </c>
      <c r="S14" s="31">
        <v>20638</v>
      </c>
      <c r="T14" s="16">
        <v>99</v>
      </c>
      <c r="U14" s="16">
        <v>5</v>
      </c>
      <c r="V14" s="16">
        <v>104</v>
      </c>
      <c r="W14" s="9" t="str">
        <f t="shared" si="0"/>
        <v>30</v>
      </c>
      <c r="X14" s="16">
        <v>7.5</v>
      </c>
      <c r="Y14" s="16">
        <v>6.75</v>
      </c>
      <c r="Z14" s="16">
        <v>6.75</v>
      </c>
      <c r="AA14" s="16"/>
      <c r="AB14" s="16"/>
      <c r="AC14" s="34">
        <f t="shared" si="1"/>
        <v>21</v>
      </c>
      <c r="AD14" s="9" t="str">
        <f t="shared" si="2"/>
        <v>15</v>
      </c>
      <c r="AE14" s="16">
        <v>7.8</v>
      </c>
      <c r="AF14" s="16">
        <v>7.8</v>
      </c>
      <c r="AG14" s="16">
        <v>8.4</v>
      </c>
      <c r="AH14" s="16">
        <f t="shared" si="3"/>
        <v>8</v>
      </c>
      <c r="AI14" s="9" t="str">
        <f t="shared" si="4"/>
        <v>7</v>
      </c>
      <c r="AJ14" s="20"/>
      <c r="AK14" s="20"/>
      <c r="AL14" s="18">
        <f t="shared" si="5"/>
        <v>52</v>
      </c>
      <c r="AM14" s="18" t="s">
        <v>32</v>
      </c>
    </row>
    <row r="15" spans="1:39" s="21" customFormat="1" ht="26.25" customHeight="1" x14ac:dyDescent="0.25">
      <c r="A15" s="13">
        <v>7</v>
      </c>
      <c r="B15" s="26">
        <v>2523</v>
      </c>
      <c r="C15" s="27" t="s">
        <v>45</v>
      </c>
      <c r="D15" s="14" t="str">
        <f t="shared" si="6"/>
        <v xml:space="preserve"> Phạm Thị Tuyết </v>
      </c>
      <c r="E15" s="15" t="str">
        <f t="shared" si="7"/>
        <v>Nhi</v>
      </c>
      <c r="F15" s="16" t="s">
        <v>36</v>
      </c>
      <c r="G15" s="17">
        <v>35715</v>
      </c>
      <c r="H15" s="18" t="s">
        <v>31</v>
      </c>
      <c r="I15" s="33" t="s">
        <v>64</v>
      </c>
      <c r="J15" s="29" t="s">
        <v>31</v>
      </c>
      <c r="K15" s="29"/>
      <c r="L15" s="30">
        <v>17296089</v>
      </c>
      <c r="M15" s="30">
        <v>1106</v>
      </c>
      <c r="N15" s="30">
        <v>1106</v>
      </c>
      <c r="O15" s="30">
        <v>1106</v>
      </c>
      <c r="P15" s="30">
        <v>2</v>
      </c>
      <c r="Q15" s="30"/>
      <c r="R15" s="30">
        <v>151</v>
      </c>
      <c r="S15" s="31">
        <v>10398</v>
      </c>
      <c r="T15" s="16">
        <v>107</v>
      </c>
      <c r="U15" s="16">
        <v>2.5</v>
      </c>
      <c r="V15" s="16">
        <v>109.5</v>
      </c>
      <c r="W15" s="9" t="str">
        <f t="shared" si="0"/>
        <v>40</v>
      </c>
      <c r="X15" s="16">
        <v>6.75</v>
      </c>
      <c r="Y15" s="16">
        <v>6</v>
      </c>
      <c r="Z15" s="16">
        <v>5.25</v>
      </c>
      <c r="AA15" s="16"/>
      <c r="AB15" s="16"/>
      <c r="AC15" s="34">
        <f t="shared" si="1"/>
        <v>18</v>
      </c>
      <c r="AD15" s="9" t="str">
        <f t="shared" si="2"/>
        <v>10</v>
      </c>
      <c r="AE15" s="16">
        <v>7.7</v>
      </c>
      <c r="AF15" s="16">
        <v>7.8</v>
      </c>
      <c r="AG15" s="16">
        <v>8.1</v>
      </c>
      <c r="AH15" s="16">
        <f t="shared" si="3"/>
        <v>7.8666666666666671</v>
      </c>
      <c r="AI15" s="9" t="str">
        <f t="shared" si="4"/>
        <v>5</v>
      </c>
      <c r="AJ15" s="20"/>
      <c r="AK15" s="20"/>
      <c r="AL15" s="18">
        <f t="shared" si="5"/>
        <v>55</v>
      </c>
      <c r="AM15" s="18" t="s">
        <v>32</v>
      </c>
    </row>
    <row r="16" spans="1:39" s="21" customFormat="1" ht="26.25" customHeight="1" x14ac:dyDescent="0.25">
      <c r="A16" s="13">
        <v>8</v>
      </c>
      <c r="B16" s="26">
        <v>1137</v>
      </c>
      <c r="C16" s="27" t="s">
        <v>44</v>
      </c>
      <c r="D16" s="14" t="str">
        <f t="shared" si="6"/>
        <v xml:space="preserve"> Nguyễn Huy </v>
      </c>
      <c r="E16" s="15" t="str">
        <f t="shared" si="7"/>
        <v>Quyền</v>
      </c>
      <c r="F16" s="16"/>
      <c r="G16" s="17">
        <v>35732</v>
      </c>
      <c r="H16" s="18" t="s">
        <v>31</v>
      </c>
      <c r="I16" s="33" t="s">
        <v>64</v>
      </c>
      <c r="J16" s="29" t="s">
        <v>31</v>
      </c>
      <c r="K16" s="29"/>
      <c r="L16" s="30">
        <v>26097000390</v>
      </c>
      <c r="M16" s="30">
        <v>16082</v>
      </c>
      <c r="N16" s="30">
        <v>16082</v>
      </c>
      <c r="O16" s="30">
        <v>16082</v>
      </c>
      <c r="P16" s="30">
        <v>2</v>
      </c>
      <c r="Q16" s="30"/>
      <c r="R16" s="30">
        <v>151</v>
      </c>
      <c r="S16" s="31">
        <v>11451</v>
      </c>
      <c r="T16" s="16">
        <v>105</v>
      </c>
      <c r="U16" s="16">
        <v>2.5</v>
      </c>
      <c r="V16" s="16">
        <v>107.5</v>
      </c>
      <c r="W16" s="9" t="str">
        <f t="shared" si="0"/>
        <v>40</v>
      </c>
      <c r="X16" s="16">
        <v>7</v>
      </c>
      <c r="Y16" s="16">
        <v>5.5</v>
      </c>
      <c r="Z16" s="16">
        <v>4.75</v>
      </c>
      <c r="AA16" s="16"/>
      <c r="AB16" s="16"/>
      <c r="AC16" s="34">
        <f t="shared" si="1"/>
        <v>17.25</v>
      </c>
      <c r="AD16" s="9" t="str">
        <f t="shared" si="2"/>
        <v>10</v>
      </c>
      <c r="AE16" s="16">
        <v>7.9</v>
      </c>
      <c r="AF16" s="16">
        <v>8</v>
      </c>
      <c r="AG16" s="16">
        <v>8.1</v>
      </c>
      <c r="AH16" s="16">
        <f t="shared" si="3"/>
        <v>8</v>
      </c>
      <c r="AI16" s="9" t="str">
        <f t="shared" si="4"/>
        <v>7</v>
      </c>
      <c r="AJ16" s="20"/>
      <c r="AK16" s="20"/>
      <c r="AL16" s="18">
        <f t="shared" si="5"/>
        <v>57</v>
      </c>
      <c r="AM16" s="18" t="s">
        <v>32</v>
      </c>
    </row>
    <row r="17" spans="1:39" s="21" customFormat="1" ht="26.25" customHeight="1" x14ac:dyDescent="0.25">
      <c r="A17" s="13">
        <v>9</v>
      </c>
      <c r="B17" s="26">
        <v>1824</v>
      </c>
      <c r="C17" s="27" t="s">
        <v>38</v>
      </c>
      <c r="D17" s="14" t="str">
        <f t="shared" si="6"/>
        <v xml:space="preserve"> Nguyễn Phan Bảo </v>
      </c>
      <c r="E17" s="15" t="str">
        <f t="shared" si="7"/>
        <v>Thái</v>
      </c>
      <c r="F17" s="16"/>
      <c r="G17" s="17">
        <v>35643</v>
      </c>
      <c r="H17" s="18" t="s">
        <v>31</v>
      </c>
      <c r="I17" s="33" t="s">
        <v>64</v>
      </c>
      <c r="J17" s="29" t="s">
        <v>31</v>
      </c>
      <c r="K17" s="29"/>
      <c r="L17" s="30">
        <v>101297851</v>
      </c>
      <c r="M17" s="30">
        <v>17001</v>
      </c>
      <c r="N17" s="30">
        <v>17001</v>
      </c>
      <c r="O17" s="30">
        <v>17001</v>
      </c>
      <c r="P17" s="30">
        <v>2</v>
      </c>
      <c r="Q17" s="30"/>
      <c r="R17" s="30">
        <v>151</v>
      </c>
      <c r="S17" s="31">
        <v>35049</v>
      </c>
      <c r="T17" s="16">
        <v>106</v>
      </c>
      <c r="U17" s="16">
        <v>2.5</v>
      </c>
      <c r="V17" s="16">
        <v>108.5</v>
      </c>
      <c r="W17" s="9" t="str">
        <f t="shared" si="0"/>
        <v>40</v>
      </c>
      <c r="X17" s="16">
        <v>9</v>
      </c>
      <c r="Y17" s="16">
        <v>6</v>
      </c>
      <c r="Z17" s="16">
        <v>5.25</v>
      </c>
      <c r="AA17" s="16"/>
      <c r="AB17" s="16"/>
      <c r="AC17" s="34">
        <f t="shared" si="1"/>
        <v>20.25</v>
      </c>
      <c r="AD17" s="9" t="str">
        <f t="shared" si="2"/>
        <v>15</v>
      </c>
      <c r="AE17" s="16">
        <v>8.4</v>
      </c>
      <c r="AF17" s="16">
        <v>8.4</v>
      </c>
      <c r="AG17" s="16">
        <v>8.6999999999999993</v>
      </c>
      <c r="AH17" s="16">
        <f t="shared" si="3"/>
        <v>8.5</v>
      </c>
      <c r="AI17" s="9" t="str">
        <f t="shared" si="4"/>
        <v>7</v>
      </c>
      <c r="AJ17" s="20"/>
      <c r="AK17" s="20"/>
      <c r="AL17" s="18">
        <f t="shared" si="5"/>
        <v>62</v>
      </c>
      <c r="AM17" s="18" t="s">
        <v>32</v>
      </c>
    </row>
    <row r="18" spans="1:39" s="21" customFormat="1" ht="26.25" customHeight="1" x14ac:dyDescent="0.25">
      <c r="A18" s="13">
        <v>10</v>
      </c>
      <c r="B18" s="26">
        <v>1679</v>
      </c>
      <c r="C18" s="27" t="s">
        <v>39</v>
      </c>
      <c r="D18" s="14" t="str">
        <f t="shared" si="6"/>
        <v xml:space="preserve"> Phạm Thu </v>
      </c>
      <c r="E18" s="15" t="str">
        <f t="shared" si="7"/>
        <v>Thủy</v>
      </c>
      <c r="F18" s="16" t="s">
        <v>36</v>
      </c>
      <c r="G18" s="17">
        <v>35714</v>
      </c>
      <c r="H18" s="16" t="s">
        <v>40</v>
      </c>
      <c r="I18" s="33" t="s">
        <v>64</v>
      </c>
      <c r="J18" s="29" t="s">
        <v>31</v>
      </c>
      <c r="K18" s="29"/>
      <c r="L18" s="30">
        <v>13574064</v>
      </c>
      <c r="M18" s="30">
        <v>1058</v>
      </c>
      <c r="N18" s="30">
        <v>1058</v>
      </c>
      <c r="O18" s="30">
        <v>1058</v>
      </c>
      <c r="P18" s="30">
        <v>3</v>
      </c>
      <c r="Q18" s="30"/>
      <c r="R18" s="30">
        <v>151</v>
      </c>
      <c r="S18" s="31">
        <v>13110</v>
      </c>
      <c r="T18" s="16">
        <v>104</v>
      </c>
      <c r="U18" s="16">
        <v>0</v>
      </c>
      <c r="V18" s="16">
        <v>104</v>
      </c>
      <c r="W18" s="9" t="str">
        <f t="shared" si="0"/>
        <v>40</v>
      </c>
      <c r="X18" s="16">
        <v>8.25</v>
      </c>
      <c r="Y18" s="16">
        <v>6.5</v>
      </c>
      <c r="Z18" s="16">
        <v>7</v>
      </c>
      <c r="AA18" s="16"/>
      <c r="AB18" s="16"/>
      <c r="AC18" s="34">
        <f t="shared" si="1"/>
        <v>21.75</v>
      </c>
      <c r="AD18" s="9" t="str">
        <f t="shared" si="2"/>
        <v>15</v>
      </c>
      <c r="AE18" s="16">
        <v>8.8000000000000007</v>
      </c>
      <c r="AF18" s="16">
        <v>8.6999999999999993</v>
      </c>
      <c r="AG18" s="16">
        <v>8.9</v>
      </c>
      <c r="AH18" s="16">
        <f t="shared" si="3"/>
        <v>8.7999999999999989</v>
      </c>
      <c r="AI18" s="9" t="str">
        <f t="shared" si="4"/>
        <v>7</v>
      </c>
      <c r="AJ18" s="20"/>
      <c r="AK18" s="20"/>
      <c r="AL18" s="18">
        <f t="shared" si="5"/>
        <v>62</v>
      </c>
      <c r="AM18" s="18" t="s">
        <v>32</v>
      </c>
    </row>
    <row r="20" spans="1:39" x14ac:dyDescent="0.25">
      <c r="D20" s="32" t="s">
        <v>60</v>
      </c>
    </row>
    <row r="21" spans="1:39" x14ac:dyDescent="0.25">
      <c r="AG21" s="40" t="s">
        <v>61</v>
      </c>
      <c r="AH21" s="40"/>
      <c r="AI21" s="40"/>
      <c r="AJ21" s="40"/>
      <c r="AK21" s="40"/>
      <c r="AL21" s="40"/>
      <c r="AM21" s="40"/>
    </row>
    <row r="22" spans="1:39" x14ac:dyDescent="0.25">
      <c r="A22" s="2"/>
      <c r="B22" s="23"/>
      <c r="H22" s="2"/>
      <c r="I22" s="23"/>
      <c r="J22" s="23"/>
      <c r="K22" s="23"/>
      <c r="W22" s="2"/>
      <c r="AG22" s="40"/>
      <c r="AH22" s="40"/>
      <c r="AI22" s="40"/>
      <c r="AJ22" s="40"/>
      <c r="AK22" s="40"/>
      <c r="AL22" s="40"/>
      <c r="AM22" s="40"/>
    </row>
    <row r="23" spans="1:39" x14ac:dyDescent="0.25">
      <c r="A23" s="2"/>
      <c r="B23" s="23"/>
      <c r="H23" s="2"/>
      <c r="I23" s="23"/>
      <c r="J23" s="23"/>
      <c r="K23" s="23"/>
      <c r="W23" s="2"/>
      <c r="AG23" s="4"/>
      <c r="AH23" s="4"/>
      <c r="AI23" s="4"/>
      <c r="AJ23" s="4"/>
      <c r="AK23" s="4"/>
      <c r="AL23" s="4"/>
      <c r="AM23" s="4"/>
    </row>
    <row r="24" spans="1:39" x14ac:dyDescent="0.25">
      <c r="A24" s="2"/>
      <c r="B24" s="23"/>
      <c r="H24" s="2"/>
      <c r="I24" s="23"/>
      <c r="J24" s="23"/>
      <c r="K24" s="23"/>
      <c r="W24" s="2"/>
      <c r="AG24" s="4"/>
      <c r="AH24" s="4"/>
      <c r="AI24" s="4"/>
      <c r="AJ24" s="4"/>
      <c r="AK24" s="4"/>
      <c r="AL24" s="4"/>
      <c r="AM24" s="4"/>
    </row>
    <row r="25" spans="1:39" x14ac:dyDescent="0.25">
      <c r="A25" s="2"/>
      <c r="B25" s="23"/>
      <c r="H25" s="2"/>
      <c r="I25" s="23"/>
      <c r="J25" s="23"/>
      <c r="K25" s="23"/>
      <c r="W25" s="2"/>
      <c r="AG25" s="4"/>
      <c r="AH25" s="4"/>
      <c r="AI25" s="4"/>
      <c r="AJ25" s="4"/>
      <c r="AK25" s="4"/>
      <c r="AL25" s="4"/>
      <c r="AM25" s="4"/>
    </row>
    <row r="26" spans="1:39" x14ac:dyDescent="0.25">
      <c r="A26" s="2"/>
      <c r="B26" s="23"/>
      <c r="H26" s="2"/>
      <c r="I26" s="23"/>
      <c r="J26" s="23"/>
      <c r="K26" s="23"/>
      <c r="W26" s="2"/>
      <c r="AG26" s="4"/>
      <c r="AH26" s="4"/>
      <c r="AI26" s="4"/>
      <c r="AJ26" s="4"/>
      <c r="AK26" s="4"/>
      <c r="AL26" s="4"/>
      <c r="AM26" s="4"/>
    </row>
    <row r="27" spans="1:39" x14ac:dyDescent="0.25">
      <c r="A27" s="2"/>
      <c r="B27" s="23"/>
      <c r="H27" s="2"/>
      <c r="I27" s="23"/>
      <c r="J27" s="23"/>
      <c r="K27" s="23"/>
      <c r="W27" s="2"/>
      <c r="AG27" s="40" t="s">
        <v>62</v>
      </c>
      <c r="AH27" s="40"/>
      <c r="AI27" s="40"/>
      <c r="AJ27" s="40"/>
      <c r="AK27" s="40"/>
      <c r="AL27" s="40"/>
      <c r="AM27" s="40"/>
    </row>
    <row r="28" spans="1:39" x14ac:dyDescent="0.25">
      <c r="A28" s="2"/>
      <c r="B28" s="23"/>
      <c r="H28" s="2"/>
      <c r="I28" s="23"/>
      <c r="J28" s="23"/>
      <c r="K28" s="23"/>
      <c r="W28" s="2"/>
      <c r="AG28" s="4"/>
      <c r="AH28" s="4"/>
      <c r="AI28" s="4"/>
      <c r="AJ28" s="4"/>
      <c r="AK28" s="4"/>
      <c r="AL28" s="4"/>
      <c r="AM28" s="4"/>
    </row>
    <row r="29" spans="1:39" x14ac:dyDescent="0.25">
      <c r="A29" s="2"/>
      <c r="B29" s="23"/>
      <c r="H29" s="2"/>
      <c r="I29" s="23"/>
      <c r="J29" s="23"/>
      <c r="K29" s="23"/>
      <c r="W29" s="2"/>
      <c r="AH29" s="2"/>
      <c r="AI29" s="2"/>
      <c r="AK29" s="2"/>
    </row>
  </sheetData>
  <autoFilter ref="A8:AM8"/>
  <sortState ref="A9:AM18">
    <sortCondition ref="E9:E18"/>
  </sortState>
  <mergeCells count="23">
    <mergeCell ref="A4:AM4"/>
    <mergeCell ref="AG21:AM21"/>
    <mergeCell ref="AG22:AM22"/>
    <mergeCell ref="AG27:AM27"/>
    <mergeCell ref="AJ7:AK7"/>
    <mergeCell ref="AL7:AL8"/>
    <mergeCell ref="AM7:AM8"/>
    <mergeCell ref="A5:AM5"/>
    <mergeCell ref="K7:K8"/>
    <mergeCell ref="L7:L8"/>
    <mergeCell ref="S7:S8"/>
    <mergeCell ref="T7:W7"/>
    <mergeCell ref="X7:AD7"/>
    <mergeCell ref="AE7:AI7"/>
    <mergeCell ref="A7:A8"/>
    <mergeCell ref="B7:B8"/>
    <mergeCell ref="I7:I8"/>
    <mergeCell ref="J7:J8"/>
    <mergeCell ref="D7:D8"/>
    <mergeCell ref="E7:E8"/>
    <mergeCell ref="F7:F8"/>
    <mergeCell ref="G7:G8"/>
    <mergeCell ref="H7:H8"/>
  </mergeCells>
  <pageMargins left="0.25" right="0.25" top="0.5" bottom="0.25" header="0" footer="0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TCNH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cp:lastPrinted>2015-09-18T03:17:06Z</cp:lastPrinted>
  <dcterms:created xsi:type="dcterms:W3CDTF">2015-09-17T09:22:01Z</dcterms:created>
  <dcterms:modified xsi:type="dcterms:W3CDTF">2015-09-21T09:16:30Z</dcterms:modified>
</cp:coreProperties>
</file>